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s\Dropbox\00 - AFGANGSPROJEKT\00 - Model\00 - Dagslys\02 - Nedbrydning af brystning\"/>
    </mc:Choice>
  </mc:AlternateContent>
  <bookViews>
    <workbookView xWindow="0" yWindow="0" windowWidth="21570" windowHeight="10215" firstSheet="1" activeTab="7"/>
  </bookViews>
  <sheets>
    <sheet name="Sammenligning" sheetId="20" r:id="rId1"/>
    <sheet name="A TH" sheetId="1" r:id="rId2"/>
    <sheet name="A TV" sheetId="7" r:id="rId3"/>
    <sheet name="B TH" sheetId="9" r:id="rId4"/>
    <sheet name="B TV" sheetId="10" r:id="rId5"/>
    <sheet name="Køkken TH" sheetId="11" r:id="rId6"/>
    <sheet name="Køkken TV" sheetId="12" r:id="rId7"/>
    <sheet name="A ST TH REF" sheetId="19" r:id="rId8"/>
    <sheet name="A 4 TH REF" sheetId="21" r:id="rId9"/>
    <sheet name="00" sheetId="13" r:id="rId10"/>
    <sheet name="01" sheetId="8" r:id="rId11"/>
    <sheet name="02" sheetId="14" r:id="rId12"/>
    <sheet name="03" sheetId="15" r:id="rId13"/>
    <sheet name="04" sheetId="16" r:id="rId14"/>
  </sheets>
  <definedNames>
    <definedName name="_xlnm.Print_Area" localSheetId="8">'A 4 TH REF'!$A$1:$U$37</definedName>
    <definedName name="_xlnm.Print_Area" localSheetId="7">'A ST TH REF'!$A$1:$U$37</definedName>
    <definedName name="_xlnm.Print_Area" localSheetId="1">'A TH'!$A$1:$U$63</definedName>
    <definedName name="_xlnm.Print_Area" localSheetId="2">'A TV'!$A$1:$U$63</definedName>
    <definedName name="_xlnm.Print_Area" localSheetId="3">'B TH'!$A$1:$U$63</definedName>
    <definedName name="_xlnm.Print_Area" localSheetId="4">'B TV'!$A$1:$U$63</definedName>
    <definedName name="_xlnm.Print_Area" localSheetId="5">'Køkken TH'!$A$1:$U$63</definedName>
    <definedName name="_xlnm.Print_Area" localSheetId="6">'Køkken TV'!$A$1:$U$63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21" l="1"/>
  <c r="J36" i="21"/>
  <c r="I36" i="21"/>
  <c r="H36" i="21"/>
  <c r="G36" i="21"/>
  <c r="F36" i="21"/>
  <c r="E36" i="21"/>
  <c r="D36" i="21"/>
  <c r="C36" i="21"/>
  <c r="S35" i="21"/>
  <c r="S32" i="21"/>
  <c r="S31" i="21"/>
  <c r="S33" i="21" s="1"/>
  <c r="S30" i="21"/>
  <c r="S29" i="21"/>
  <c r="K27" i="21"/>
  <c r="J27" i="21"/>
  <c r="I27" i="21"/>
  <c r="H27" i="21"/>
  <c r="G27" i="21"/>
  <c r="F27" i="21"/>
  <c r="E27" i="21"/>
  <c r="D27" i="21"/>
  <c r="C27" i="21"/>
  <c r="S26" i="21"/>
  <c r="S23" i="21"/>
  <c r="S25" i="21" s="1"/>
  <c r="S22" i="21"/>
  <c r="S24" i="21" s="1"/>
  <c r="S21" i="21"/>
  <c r="S20" i="21"/>
  <c r="D17" i="21"/>
  <c r="E17" i="21" s="1"/>
  <c r="F17" i="21" s="1"/>
  <c r="G17" i="21" s="1"/>
  <c r="H17" i="21" s="1"/>
  <c r="I17" i="21" s="1"/>
  <c r="J17" i="21" s="1"/>
  <c r="K17" i="21" s="1"/>
  <c r="S34" i="21" l="1"/>
  <c r="O31" i="20"/>
  <c r="G8" i="20"/>
  <c r="G3" i="20"/>
  <c r="G4" i="20"/>
  <c r="G5" i="20"/>
  <c r="G6" i="20"/>
  <c r="G7" i="20"/>
  <c r="G9" i="20"/>
  <c r="G10" i="20"/>
  <c r="G11" i="20"/>
  <c r="G12" i="20"/>
  <c r="G13" i="20"/>
  <c r="G14" i="20"/>
  <c r="O3" i="20"/>
  <c r="O4" i="20"/>
  <c r="O5" i="20"/>
  <c r="O6" i="20"/>
  <c r="O7" i="20"/>
  <c r="O8" i="20"/>
  <c r="O9" i="20"/>
  <c r="O10" i="20"/>
  <c r="O11" i="20"/>
  <c r="O12" i="20"/>
  <c r="O13" i="20"/>
  <c r="O14" i="20"/>
  <c r="O15" i="20"/>
  <c r="O16" i="20"/>
  <c r="O17" i="20"/>
  <c r="O18" i="20"/>
  <c r="O19" i="20"/>
  <c r="O20" i="20"/>
  <c r="O32" i="20"/>
  <c r="O30" i="20"/>
  <c r="O29" i="20"/>
  <c r="O28" i="20"/>
  <c r="O27" i="20"/>
  <c r="O26" i="20"/>
  <c r="O25" i="20"/>
  <c r="O24" i="20"/>
  <c r="O23" i="20"/>
  <c r="O22" i="20"/>
  <c r="O21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M9" i="20" l="1"/>
  <c r="M29" i="20"/>
  <c r="M30" i="20"/>
  <c r="M31" i="20"/>
  <c r="S57" i="12"/>
  <c r="S56" i="12"/>
  <c r="M19" i="20"/>
  <c r="M25" i="20"/>
  <c r="M18" i="20"/>
  <c r="M17" i="20"/>
  <c r="M11" i="20" l="1"/>
  <c r="M12" i="20"/>
  <c r="M5" i="20"/>
  <c r="M6" i="20"/>
  <c r="S35" i="9" l="1"/>
  <c r="K36" i="19" l="1"/>
  <c r="J36" i="19"/>
  <c r="I36" i="19"/>
  <c r="H36" i="19"/>
  <c r="G36" i="19"/>
  <c r="F36" i="19"/>
  <c r="E36" i="19"/>
  <c r="D36" i="19"/>
  <c r="C36" i="19"/>
  <c r="S35" i="19"/>
  <c r="S32" i="19"/>
  <c r="S31" i="19"/>
  <c r="S34" i="19" s="1"/>
  <c r="S30" i="19"/>
  <c r="S29" i="19"/>
  <c r="K27" i="19"/>
  <c r="J27" i="19"/>
  <c r="I27" i="19"/>
  <c r="H27" i="19"/>
  <c r="G27" i="19"/>
  <c r="F27" i="19"/>
  <c r="E27" i="19"/>
  <c r="D27" i="19"/>
  <c r="C27" i="19"/>
  <c r="S26" i="19"/>
  <c r="S23" i="19"/>
  <c r="S22" i="19"/>
  <c r="S25" i="19" s="1"/>
  <c r="S21" i="19"/>
  <c r="S20" i="19"/>
  <c r="D17" i="19"/>
  <c r="E17" i="19" s="1"/>
  <c r="F17" i="19" s="1"/>
  <c r="G17" i="19" s="1"/>
  <c r="H17" i="19" s="1"/>
  <c r="I17" i="19" s="1"/>
  <c r="J17" i="19" s="1"/>
  <c r="K17" i="19" s="1"/>
  <c r="S35" i="1"/>
  <c r="G23" i="12"/>
  <c r="S20" i="12"/>
  <c r="E8" i="20" l="1"/>
  <c r="S24" i="19"/>
  <c r="S33" i="19"/>
  <c r="C25" i="10"/>
  <c r="D25" i="10"/>
  <c r="E25" i="10"/>
  <c r="F25" i="10"/>
  <c r="G25" i="10"/>
  <c r="H25" i="10"/>
  <c r="I25" i="10"/>
  <c r="J25" i="10"/>
  <c r="K25" i="10"/>
  <c r="C34" i="10"/>
  <c r="D34" i="10"/>
  <c r="E34" i="10"/>
  <c r="F34" i="10"/>
  <c r="G34" i="10"/>
  <c r="H34" i="10"/>
  <c r="I34" i="10"/>
  <c r="J34" i="10"/>
  <c r="K34" i="10"/>
  <c r="C43" i="10"/>
  <c r="D43" i="10"/>
  <c r="E43" i="10"/>
  <c r="F43" i="10"/>
  <c r="G43" i="10"/>
  <c r="H43" i="10"/>
  <c r="I43" i="10"/>
  <c r="J43" i="10"/>
  <c r="K43" i="10"/>
  <c r="C52" i="10"/>
  <c r="D52" i="10"/>
  <c r="E52" i="10"/>
  <c r="F52" i="10"/>
  <c r="G52" i="10"/>
  <c r="H52" i="10"/>
  <c r="I52" i="10"/>
  <c r="J52" i="10"/>
  <c r="K52" i="10"/>
  <c r="C61" i="10"/>
  <c r="D61" i="10"/>
  <c r="E61" i="10"/>
  <c r="F61" i="10"/>
  <c r="G61" i="10"/>
  <c r="H61" i="10"/>
  <c r="I61" i="10"/>
  <c r="J61" i="10"/>
  <c r="K61" i="10"/>
  <c r="S62" i="12" l="1"/>
  <c r="M32" i="20" s="1"/>
  <c r="S59" i="12"/>
  <c r="J59" i="12"/>
  <c r="I59" i="12"/>
  <c r="H59" i="12"/>
  <c r="G59" i="12"/>
  <c r="F59" i="12"/>
  <c r="E59" i="12"/>
  <c r="D59" i="12"/>
  <c r="C59" i="12"/>
  <c r="S58" i="12"/>
  <c r="I32" i="20"/>
  <c r="K32" i="20" s="1"/>
  <c r="E32" i="20"/>
  <c r="S53" i="12"/>
  <c r="M26" i="20" s="1"/>
  <c r="S50" i="12"/>
  <c r="J50" i="12"/>
  <c r="I50" i="12"/>
  <c r="H50" i="12"/>
  <c r="G50" i="12"/>
  <c r="F50" i="12"/>
  <c r="E50" i="12"/>
  <c r="D50" i="12"/>
  <c r="C50" i="12"/>
  <c r="S49" i="12"/>
  <c r="S48" i="12"/>
  <c r="I26" i="20" s="1"/>
  <c r="K26" i="20" s="1"/>
  <c r="S47" i="12"/>
  <c r="E26" i="20" s="1"/>
  <c r="S44" i="12"/>
  <c r="M20" i="20" s="1"/>
  <c r="S41" i="12"/>
  <c r="J41" i="12"/>
  <c r="I41" i="12"/>
  <c r="H41" i="12"/>
  <c r="G41" i="12"/>
  <c r="F41" i="12"/>
  <c r="E41" i="12"/>
  <c r="D41" i="12"/>
  <c r="C41" i="12"/>
  <c r="S40" i="12"/>
  <c r="S39" i="12"/>
  <c r="I20" i="20" s="1"/>
  <c r="K20" i="20" s="1"/>
  <c r="S38" i="12"/>
  <c r="E20" i="20" s="1"/>
  <c r="S35" i="12"/>
  <c r="M14" i="20" s="1"/>
  <c r="S32" i="12"/>
  <c r="J32" i="12"/>
  <c r="I32" i="12"/>
  <c r="H32" i="12"/>
  <c r="G32" i="12"/>
  <c r="F32" i="12"/>
  <c r="E32" i="12"/>
  <c r="D32" i="12"/>
  <c r="C32" i="12"/>
  <c r="S31" i="12"/>
  <c r="S30" i="12"/>
  <c r="I14" i="20" s="1"/>
  <c r="K14" i="20" s="1"/>
  <c r="S29" i="12"/>
  <c r="E14" i="20" s="1"/>
  <c r="S26" i="12"/>
  <c r="S23" i="12"/>
  <c r="J23" i="12"/>
  <c r="I23" i="12"/>
  <c r="H23" i="12"/>
  <c r="F23" i="12"/>
  <c r="E23" i="12"/>
  <c r="D23" i="12"/>
  <c r="C23" i="12"/>
  <c r="S22" i="12"/>
  <c r="S21" i="12"/>
  <c r="F17" i="12"/>
  <c r="G17" i="12" s="1"/>
  <c r="H17" i="12" s="1"/>
  <c r="I17" i="12" s="1"/>
  <c r="J17" i="12" s="1"/>
  <c r="K17" i="12" s="1"/>
  <c r="G59" i="11"/>
  <c r="F59" i="11"/>
  <c r="E59" i="11"/>
  <c r="D59" i="11"/>
  <c r="C59" i="11"/>
  <c r="H59" i="11"/>
  <c r="I59" i="11"/>
  <c r="J59" i="11"/>
  <c r="D50" i="11"/>
  <c r="E50" i="11"/>
  <c r="F50" i="11"/>
  <c r="G50" i="11"/>
  <c r="H50" i="11"/>
  <c r="I50" i="11"/>
  <c r="J50" i="11"/>
  <c r="C50" i="11"/>
  <c r="C41" i="11"/>
  <c r="D41" i="11"/>
  <c r="E41" i="11"/>
  <c r="F41" i="11"/>
  <c r="G41" i="11"/>
  <c r="H41" i="11"/>
  <c r="I41" i="11"/>
  <c r="J41" i="11"/>
  <c r="D23" i="11"/>
  <c r="E23" i="11"/>
  <c r="F23" i="11"/>
  <c r="G23" i="11"/>
  <c r="H23" i="11"/>
  <c r="I23" i="11"/>
  <c r="J23" i="11"/>
  <c r="C23" i="11"/>
  <c r="F17" i="11"/>
  <c r="G17" i="11" s="1"/>
  <c r="H17" i="11" s="1"/>
  <c r="I17" i="11" s="1"/>
  <c r="J17" i="11" s="1"/>
  <c r="K17" i="11" s="1"/>
  <c r="S62" i="11"/>
  <c r="S59" i="11"/>
  <c r="S58" i="11"/>
  <c r="S57" i="11"/>
  <c r="I31" i="20" s="1"/>
  <c r="K31" i="20" s="1"/>
  <c r="S56" i="11"/>
  <c r="E31" i="20" s="1"/>
  <c r="S53" i="11"/>
  <c r="S50" i="11"/>
  <c r="S49" i="11"/>
  <c r="S48" i="11"/>
  <c r="I25" i="20" s="1"/>
  <c r="K25" i="20" s="1"/>
  <c r="S47" i="11"/>
  <c r="E25" i="20" s="1"/>
  <c r="S44" i="11"/>
  <c r="S41" i="11"/>
  <c r="S40" i="11"/>
  <c r="S39" i="11"/>
  <c r="I19" i="20" s="1"/>
  <c r="K19" i="20" s="1"/>
  <c r="S38" i="11"/>
  <c r="E19" i="20" s="1"/>
  <c r="S26" i="11"/>
  <c r="S23" i="11"/>
  <c r="S22" i="11"/>
  <c r="S21" i="11"/>
  <c r="S20" i="11"/>
  <c r="S35" i="11"/>
  <c r="M13" i="20" s="1"/>
  <c r="S32" i="11"/>
  <c r="S31" i="11"/>
  <c r="S30" i="11"/>
  <c r="I13" i="20" s="1"/>
  <c r="K13" i="20" s="1"/>
  <c r="S29" i="11"/>
  <c r="E13" i="20" s="1"/>
  <c r="D32" i="11"/>
  <c r="E32" i="11"/>
  <c r="F32" i="11"/>
  <c r="G32" i="11"/>
  <c r="H32" i="11"/>
  <c r="I32" i="11"/>
  <c r="J32" i="11"/>
  <c r="C32" i="11"/>
  <c r="S62" i="10"/>
  <c r="S59" i="10"/>
  <c r="S58" i="10"/>
  <c r="S57" i="10"/>
  <c r="I30" i="20" s="1"/>
  <c r="K30" i="20" s="1"/>
  <c r="S56" i="10"/>
  <c r="E30" i="20" s="1"/>
  <c r="S53" i="10"/>
  <c r="M24" i="20" s="1"/>
  <c r="S50" i="10"/>
  <c r="S49" i="10"/>
  <c r="S48" i="10"/>
  <c r="I24" i="20" s="1"/>
  <c r="K24" i="20" s="1"/>
  <c r="S47" i="10"/>
  <c r="E24" i="20" s="1"/>
  <c r="S44" i="10"/>
  <c r="S41" i="10"/>
  <c r="S40" i="10"/>
  <c r="S39" i="10"/>
  <c r="I18" i="20" s="1"/>
  <c r="K18" i="20" s="1"/>
  <c r="S38" i="10"/>
  <c r="E18" i="20" s="1"/>
  <c r="S35" i="10"/>
  <c r="S32" i="10"/>
  <c r="S31" i="10"/>
  <c r="S30" i="10"/>
  <c r="I12" i="20" s="1"/>
  <c r="K12" i="20" s="1"/>
  <c r="S29" i="10"/>
  <c r="E12" i="20" s="1"/>
  <c r="S26" i="10"/>
  <c r="S23" i="10"/>
  <c r="S22" i="10"/>
  <c r="S21" i="10"/>
  <c r="S20" i="10"/>
  <c r="D17" i="10"/>
  <c r="E17" i="10" s="1"/>
  <c r="F17" i="10" s="1"/>
  <c r="G17" i="10" s="1"/>
  <c r="H17" i="10" s="1"/>
  <c r="I17" i="10" s="1"/>
  <c r="J17" i="10" s="1"/>
  <c r="K17" i="10" s="1"/>
  <c r="S56" i="9"/>
  <c r="E29" i="20" s="1"/>
  <c r="S57" i="9"/>
  <c r="I29" i="20" s="1"/>
  <c r="K29" i="20" s="1"/>
  <c r="S58" i="9"/>
  <c r="S59" i="9"/>
  <c r="S62" i="9"/>
  <c r="C61" i="9"/>
  <c r="D61" i="9"/>
  <c r="E61" i="9"/>
  <c r="F61" i="9"/>
  <c r="G61" i="9"/>
  <c r="H61" i="9"/>
  <c r="I61" i="9"/>
  <c r="J61" i="9"/>
  <c r="K61" i="9"/>
  <c r="C52" i="9"/>
  <c r="D52" i="9"/>
  <c r="E52" i="9"/>
  <c r="F52" i="9"/>
  <c r="G52" i="9"/>
  <c r="H52" i="9"/>
  <c r="I52" i="9"/>
  <c r="J52" i="9"/>
  <c r="K52" i="9"/>
  <c r="C43" i="9"/>
  <c r="D43" i="9"/>
  <c r="E43" i="9"/>
  <c r="F43" i="9"/>
  <c r="G43" i="9"/>
  <c r="H43" i="9"/>
  <c r="I43" i="9"/>
  <c r="J43" i="9"/>
  <c r="K43" i="9"/>
  <c r="D25" i="9"/>
  <c r="E25" i="9"/>
  <c r="F25" i="9"/>
  <c r="G25" i="9"/>
  <c r="H25" i="9"/>
  <c r="I25" i="9"/>
  <c r="J25" i="9"/>
  <c r="K25" i="9"/>
  <c r="C25" i="9"/>
  <c r="D34" i="9"/>
  <c r="E34" i="9"/>
  <c r="F34" i="9"/>
  <c r="G34" i="9"/>
  <c r="H34" i="9"/>
  <c r="I34" i="9"/>
  <c r="J34" i="9"/>
  <c r="K34" i="9"/>
  <c r="C34" i="9"/>
  <c r="S53" i="9"/>
  <c r="M23" i="20" s="1"/>
  <c r="S50" i="9"/>
  <c r="S49" i="9"/>
  <c r="S48" i="9"/>
  <c r="I23" i="20" s="1"/>
  <c r="K23" i="20" s="1"/>
  <c r="S47" i="9"/>
  <c r="E23" i="20" s="1"/>
  <c r="S44" i="9"/>
  <c r="S41" i="9"/>
  <c r="S40" i="9"/>
  <c r="S39" i="9"/>
  <c r="I17" i="20" s="1"/>
  <c r="K17" i="20" s="1"/>
  <c r="S38" i="9"/>
  <c r="E17" i="20" s="1"/>
  <c r="S32" i="9"/>
  <c r="S31" i="9"/>
  <c r="S30" i="9"/>
  <c r="I11" i="20" s="1"/>
  <c r="K11" i="20" s="1"/>
  <c r="S29" i="9"/>
  <c r="E11" i="20" s="1"/>
  <c r="S20" i="9"/>
  <c r="S21" i="9"/>
  <c r="S22" i="9"/>
  <c r="S23" i="9"/>
  <c r="S26" i="9"/>
  <c r="D17" i="9"/>
  <c r="E17" i="9" s="1"/>
  <c r="F17" i="9" s="1"/>
  <c r="G17" i="9" s="1"/>
  <c r="H17" i="9" s="1"/>
  <c r="I17" i="9" s="1"/>
  <c r="J17" i="9" s="1"/>
  <c r="K17" i="9" s="1"/>
  <c r="K63" i="7"/>
  <c r="J63" i="7"/>
  <c r="I63" i="7"/>
  <c r="H63" i="7"/>
  <c r="G63" i="7"/>
  <c r="F63" i="7"/>
  <c r="E63" i="7"/>
  <c r="D63" i="7"/>
  <c r="C63" i="7"/>
  <c r="S62" i="7"/>
  <c r="M28" i="20" s="1"/>
  <c r="S59" i="7"/>
  <c r="S58" i="7"/>
  <c r="S57" i="7"/>
  <c r="I28" i="20" s="1"/>
  <c r="K28" i="20" s="1"/>
  <c r="S56" i="7"/>
  <c r="E28" i="20" s="1"/>
  <c r="K54" i="7"/>
  <c r="J54" i="7"/>
  <c r="I54" i="7"/>
  <c r="H54" i="7"/>
  <c r="G54" i="7"/>
  <c r="F54" i="7"/>
  <c r="E54" i="7"/>
  <c r="D54" i="7"/>
  <c r="C54" i="7"/>
  <c r="S53" i="7"/>
  <c r="M22" i="20" s="1"/>
  <c r="S50" i="7"/>
  <c r="S49" i="7"/>
  <c r="S48" i="7"/>
  <c r="I22" i="20" s="1"/>
  <c r="K22" i="20" s="1"/>
  <c r="S47" i="7"/>
  <c r="E22" i="20" s="1"/>
  <c r="K45" i="7"/>
  <c r="J45" i="7"/>
  <c r="I45" i="7"/>
  <c r="H45" i="7"/>
  <c r="G45" i="7"/>
  <c r="F45" i="7"/>
  <c r="E45" i="7"/>
  <c r="D45" i="7"/>
  <c r="C45" i="7"/>
  <c r="S44" i="7"/>
  <c r="M16" i="20" s="1"/>
  <c r="S41" i="7"/>
  <c r="S40" i="7"/>
  <c r="S39" i="7"/>
  <c r="I16" i="20" s="1"/>
  <c r="K16" i="20" s="1"/>
  <c r="S38" i="7"/>
  <c r="E16" i="20" s="1"/>
  <c r="K36" i="7"/>
  <c r="J36" i="7"/>
  <c r="I36" i="7"/>
  <c r="H36" i="7"/>
  <c r="G36" i="7"/>
  <c r="F36" i="7"/>
  <c r="E36" i="7"/>
  <c r="D36" i="7"/>
  <c r="C36" i="7"/>
  <c r="S35" i="7"/>
  <c r="M10" i="20" s="1"/>
  <c r="S32" i="7"/>
  <c r="S31" i="7"/>
  <c r="S30" i="7"/>
  <c r="I10" i="20" s="1"/>
  <c r="K10" i="20" s="1"/>
  <c r="S29" i="7"/>
  <c r="E10" i="20" s="1"/>
  <c r="K27" i="7"/>
  <c r="J27" i="7"/>
  <c r="I27" i="7"/>
  <c r="H27" i="7"/>
  <c r="G27" i="7"/>
  <c r="F27" i="7"/>
  <c r="E27" i="7"/>
  <c r="D27" i="7"/>
  <c r="C27" i="7"/>
  <c r="S26" i="7"/>
  <c r="S23" i="7"/>
  <c r="S22" i="7"/>
  <c r="S21" i="7"/>
  <c r="S20" i="7"/>
  <c r="D17" i="7"/>
  <c r="E17" i="7" s="1"/>
  <c r="F17" i="7" s="1"/>
  <c r="G17" i="7" s="1"/>
  <c r="H17" i="7" s="1"/>
  <c r="I17" i="7" s="1"/>
  <c r="J17" i="7" s="1"/>
  <c r="K17" i="7" s="1"/>
  <c r="D17" i="1"/>
  <c r="E17" i="1" s="1"/>
  <c r="F17" i="1" s="1"/>
  <c r="G17" i="1" s="1"/>
  <c r="H17" i="1" s="1"/>
  <c r="I17" i="1" s="1"/>
  <c r="J17" i="1" s="1"/>
  <c r="K17" i="1" s="1"/>
  <c r="M8" i="20" l="1"/>
  <c r="E6" i="20"/>
  <c r="I6" i="20"/>
  <c r="K6" i="20" s="1"/>
  <c r="I5" i="20"/>
  <c r="K5" i="20" s="1"/>
  <c r="E5" i="20"/>
  <c r="I4" i="20"/>
  <c r="K4" i="20" s="1"/>
  <c r="M4" i="20"/>
  <c r="E4" i="20"/>
  <c r="E7" i="20"/>
  <c r="I8" i="20"/>
  <c r="K8" i="20" s="1"/>
  <c r="I7" i="20"/>
  <c r="K7" i="20" s="1"/>
  <c r="M7" i="20"/>
  <c r="S52" i="12"/>
  <c r="S52" i="9"/>
  <c r="S43" i="9"/>
  <c r="S52" i="10"/>
  <c r="S43" i="10"/>
  <c r="S61" i="11"/>
  <c r="S60" i="10"/>
  <c r="S61" i="10"/>
  <c r="S61" i="7"/>
  <c r="S60" i="12"/>
  <c r="S61" i="12"/>
  <c r="S42" i="12"/>
  <c r="S34" i="12"/>
  <c r="S51" i="11"/>
  <c r="S51" i="12"/>
  <c r="S51" i="9"/>
  <c r="S51" i="10"/>
  <c r="S43" i="12"/>
  <c r="S42" i="10"/>
  <c r="S24" i="10"/>
  <c r="S25" i="12"/>
  <c r="S33" i="12"/>
  <c r="S24" i="12"/>
  <c r="S25" i="11"/>
  <c r="S42" i="11"/>
  <c r="S52" i="11"/>
  <c r="S43" i="11"/>
  <c r="S60" i="11"/>
  <c r="S24" i="11"/>
  <c r="S34" i="11"/>
  <c r="S33" i="11"/>
  <c r="S33" i="9"/>
  <c r="S34" i="9"/>
  <c r="S34" i="10"/>
  <c r="S33" i="10"/>
  <c r="S25" i="10"/>
  <c r="S61" i="9"/>
  <c r="S60" i="9"/>
  <c r="S42" i="9"/>
  <c r="S24" i="9"/>
  <c r="S25" i="9"/>
  <c r="S34" i="7"/>
  <c r="S25" i="7"/>
  <c r="S43" i="7"/>
  <c r="S52" i="7"/>
  <c r="S24" i="7"/>
  <c r="S33" i="7"/>
  <c r="S42" i="7"/>
  <c r="S51" i="7"/>
  <c r="S60" i="7"/>
  <c r="S62" i="1" l="1"/>
  <c r="M27" i="20" s="1"/>
  <c r="S59" i="1"/>
  <c r="S58" i="1"/>
  <c r="S57" i="1"/>
  <c r="I27" i="20" s="1"/>
  <c r="K27" i="20" s="1"/>
  <c r="S56" i="1"/>
  <c r="E27" i="20" s="1"/>
  <c r="S53" i="1"/>
  <c r="M21" i="20" s="1"/>
  <c r="S50" i="1"/>
  <c r="S49" i="1"/>
  <c r="S48" i="1"/>
  <c r="I21" i="20" s="1"/>
  <c r="K21" i="20" s="1"/>
  <c r="S47" i="1"/>
  <c r="E21" i="20" s="1"/>
  <c r="S44" i="1"/>
  <c r="M15" i="20" s="1"/>
  <c r="S41" i="1"/>
  <c r="S40" i="1"/>
  <c r="S39" i="1"/>
  <c r="I15" i="20" s="1"/>
  <c r="K15" i="20" s="1"/>
  <c r="S38" i="1"/>
  <c r="E15" i="20" s="1"/>
  <c r="S32" i="1"/>
  <c r="S31" i="1"/>
  <c r="S30" i="1"/>
  <c r="I9" i="20" s="1"/>
  <c r="K9" i="20" s="1"/>
  <c r="S29" i="1"/>
  <c r="E9" i="20" s="1"/>
  <c r="S26" i="1"/>
  <c r="S23" i="1"/>
  <c r="S22" i="1"/>
  <c r="S21" i="1"/>
  <c r="S20" i="1"/>
  <c r="K63" i="1"/>
  <c r="J63" i="1"/>
  <c r="I63" i="1"/>
  <c r="H63" i="1"/>
  <c r="G63" i="1"/>
  <c r="F63" i="1"/>
  <c r="E63" i="1"/>
  <c r="D63" i="1"/>
  <c r="C63" i="1"/>
  <c r="K54" i="1"/>
  <c r="J54" i="1"/>
  <c r="I54" i="1"/>
  <c r="H54" i="1"/>
  <c r="G54" i="1"/>
  <c r="F54" i="1"/>
  <c r="E54" i="1"/>
  <c r="D54" i="1"/>
  <c r="C54" i="1"/>
  <c r="K45" i="1"/>
  <c r="J45" i="1"/>
  <c r="I45" i="1"/>
  <c r="H45" i="1"/>
  <c r="G45" i="1"/>
  <c r="F45" i="1"/>
  <c r="E45" i="1"/>
  <c r="D45" i="1"/>
  <c r="C45" i="1"/>
  <c r="K36" i="1"/>
  <c r="J36" i="1"/>
  <c r="I36" i="1"/>
  <c r="H36" i="1"/>
  <c r="G36" i="1"/>
  <c r="F36" i="1"/>
  <c r="E36" i="1"/>
  <c r="D36" i="1"/>
  <c r="C36" i="1"/>
  <c r="D27" i="1"/>
  <c r="E27" i="1"/>
  <c r="F27" i="1"/>
  <c r="G27" i="1"/>
  <c r="H27" i="1"/>
  <c r="I27" i="1"/>
  <c r="J27" i="1"/>
  <c r="K27" i="1"/>
  <c r="C27" i="1"/>
  <c r="M3" i="20" l="1"/>
  <c r="I3" i="20"/>
  <c r="K3" i="20" s="1"/>
  <c r="E3" i="20"/>
  <c r="S25" i="1"/>
  <c r="S33" i="1"/>
  <c r="S24" i="1"/>
  <c r="S51" i="1"/>
  <c r="S42" i="1"/>
  <c r="S34" i="1"/>
  <c r="S61" i="1"/>
  <c r="S60" i="1"/>
  <c r="S52" i="1"/>
  <c r="S43" i="1"/>
</calcChain>
</file>

<file path=xl/sharedStrings.xml><?xml version="1.0" encoding="utf-8"?>
<sst xmlns="http://schemas.openxmlformats.org/spreadsheetml/2006/main" count="687" uniqueCount="40">
  <si>
    <t>Stuen</t>
  </si>
  <si>
    <t>Første</t>
  </si>
  <si>
    <t>Anden</t>
  </si>
  <si>
    <t>Tredje</t>
  </si>
  <si>
    <t>Fjerde</t>
  </si>
  <si>
    <t>%</t>
  </si>
  <si>
    <t>DFgns</t>
  </si>
  <si>
    <t>Jævnhed</t>
  </si>
  <si>
    <t>DFmax</t>
  </si>
  <si>
    <t>DFmedian</t>
  </si>
  <si>
    <t>DFmin</t>
  </si>
  <si>
    <t>Statistik</t>
  </si>
  <si>
    <t>Gns</t>
  </si>
  <si>
    <t>Areal hvor DFgns &gt; 2%</t>
  </si>
  <si>
    <t>DFmin/DFgns</t>
  </si>
  <si>
    <t>DFmin/DFmax</t>
  </si>
  <si>
    <t>Reference</t>
  </si>
  <si>
    <t>Titel</t>
  </si>
  <si>
    <t>TH</t>
  </si>
  <si>
    <t>Køkken</t>
  </si>
  <si>
    <t>Rum A</t>
  </si>
  <si>
    <t>TV</t>
  </si>
  <si>
    <t>m</t>
  </si>
  <si>
    <t>Rum</t>
  </si>
  <si>
    <t>Placering</t>
  </si>
  <si>
    <t>Målepunkt afstand</t>
  </si>
  <si>
    <t>fra væg</t>
  </si>
  <si>
    <t>[m]</t>
  </si>
  <si>
    <t>Rum B</t>
  </si>
  <si>
    <t>Case 2</t>
  </si>
  <si>
    <t>A</t>
  </si>
  <si>
    <t>B</t>
  </si>
  <si>
    <t>diff (%)</t>
  </si>
  <si>
    <r>
      <t>DF</t>
    </r>
    <r>
      <rPr>
        <vertAlign val="subscript"/>
        <sz val="11"/>
        <color theme="1"/>
        <rFont val="Calibri"/>
        <family val="2"/>
        <scheme val="minor"/>
      </rPr>
      <t>AVE</t>
    </r>
  </si>
  <si>
    <r>
      <t>DF</t>
    </r>
    <r>
      <rPr>
        <vertAlign val="subscript"/>
        <sz val="11"/>
        <color theme="1"/>
        <rFont val="Calibri"/>
        <family val="2"/>
        <scheme val="minor"/>
      </rPr>
      <t xml:space="preserve">AVE </t>
    </r>
    <r>
      <rPr>
        <sz val="11"/>
        <color theme="1"/>
        <rFont val="Calibri"/>
        <family val="2"/>
        <scheme val="minor"/>
      </rPr>
      <t>&gt; 2 %</t>
    </r>
  </si>
  <si>
    <r>
      <t>DF</t>
    </r>
    <r>
      <rPr>
        <vertAlign val="subscript"/>
        <sz val="11"/>
        <color theme="1"/>
        <rFont val="Calibri"/>
        <family val="2"/>
        <scheme val="minor"/>
      </rPr>
      <t>Median</t>
    </r>
  </si>
  <si>
    <t>2.28</t>
  </si>
  <si>
    <t>3.90</t>
  </si>
  <si>
    <t>Case 2 - Stuen</t>
  </si>
  <si>
    <t>Case 2 - 4. 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</si>
</sst>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9"/>
      <color theme="1"/>
      <name val="Neo Sans Pro"/>
      <family val="2"/>
    </font>
    <font>
      <sz val="8"/>
      <color theme="1"/>
      <name val="Neo Sans Pro"/>
      <family val="2"/>
    </font>
    <font>
      <b/>
      <sz val="8"/>
      <color theme="1"/>
      <name val="Neo Sans Pro"/>
      <family val="2"/>
    </font>
    <font>
      <sz val="8"/>
      <color theme="1"/>
      <name val="Neo Sans Pro Medium"/>
      <family val="2"/>
    </font>
    <font>
      <sz val="8"/>
      <color theme="1"/>
      <name val="Calibri"/>
      <family val="2"/>
      <scheme val="minor"/>
    </font>
    <font>
      <i/>
      <sz val="8"/>
      <color theme="1"/>
      <name val="Neo Sans Pro"/>
      <family val="2"/>
    </font>
    <font>
      <sz val="11"/>
      <color rgb="FF0061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D1D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4" borderId="0" applyNumberFormat="0" applyBorder="0" applyAlignment="0" applyProtection="0"/>
  </cellStyleXfs>
  <cellXfs count="152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/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/>
    </xf>
    <xf numFmtId="0" fontId="2" fillId="2" borderId="5" xfId="0" applyFont="1" applyFill="1" applyBorder="1"/>
    <xf numFmtId="0" fontId="3" fillId="2" borderId="0" xfId="0" applyFont="1" applyFill="1" applyAlignment="1">
      <alignment horizontal="right" vertical="center" wrapText="1"/>
    </xf>
    <xf numFmtId="0" fontId="2" fillId="2" borderId="7" xfId="0" applyFont="1" applyFill="1" applyBorder="1"/>
    <xf numFmtId="0" fontId="2" fillId="2" borderId="9" xfId="0" applyFont="1" applyFill="1" applyBorder="1"/>
    <xf numFmtId="164" fontId="2" fillId="2" borderId="0" xfId="0" applyNumberFormat="1" applyFont="1" applyFill="1"/>
    <xf numFmtId="0" fontId="2" fillId="2" borderId="0" xfId="0" applyFont="1" applyFill="1" applyBorder="1" applyAlignment="1">
      <alignment horizontal="right" vertical="center" wrapText="1"/>
    </xf>
    <xf numFmtId="0" fontId="4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2" fillId="3" borderId="1" xfId="0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/>
    <xf numFmtId="0" fontId="6" fillId="2" borderId="1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2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 applyProtection="1">
      <alignment horizontal="right" vertical="center" wrapText="1"/>
      <protection locked="0"/>
    </xf>
    <xf numFmtId="16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/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2" fontId="1" fillId="0" borderId="0" xfId="0" applyNumberFormat="1" applyFont="1"/>
    <xf numFmtId="2" fontId="2" fillId="3" borderId="0" xfId="0" applyNumberFormat="1" applyFont="1" applyFill="1" applyBorder="1" applyAlignment="1" applyProtection="1">
      <alignment horizontal="right" vertical="center" wrapText="1"/>
      <protection locked="0"/>
    </xf>
    <xf numFmtId="2" fontId="2" fillId="2" borderId="0" xfId="0" applyNumberFormat="1" applyFont="1" applyFill="1"/>
    <xf numFmtId="2" fontId="2" fillId="3" borderId="0" xfId="0" applyNumberFormat="1" applyFont="1" applyFill="1" applyAlignment="1" applyProtection="1">
      <alignment horizontal="right" vertical="center" wrapText="1"/>
      <protection locked="0"/>
    </xf>
    <xf numFmtId="2" fontId="2" fillId="2" borderId="0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0" xfId="0" applyNumberFormat="1" applyFont="1" applyFill="1" applyAlignment="1">
      <alignment horizontal="right" vertical="center" wrapText="1"/>
    </xf>
    <xf numFmtId="2" fontId="2" fillId="2" borderId="0" xfId="0" applyNumberFormat="1" applyFont="1" applyFill="1" applyAlignment="1">
      <alignment horizontal="right" vertical="center" wrapText="1"/>
    </xf>
    <xf numFmtId="2" fontId="2" fillId="2" borderId="0" xfId="0" applyNumberFormat="1" applyFont="1" applyFill="1" applyBorder="1"/>
    <xf numFmtId="2" fontId="2" fillId="2" borderId="0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2" fontId="2" fillId="0" borderId="0" xfId="0" applyNumberFormat="1" applyFont="1"/>
    <xf numFmtId="0" fontId="0" fillId="0" borderId="0" xfId="0" applyAlignment="1">
      <alignment horizontal="center"/>
    </xf>
    <xf numFmtId="0" fontId="2" fillId="3" borderId="0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/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/>
    <xf numFmtId="2" fontId="9" fillId="2" borderId="1" xfId="1" applyNumberFormat="1" applyFont="1" applyFill="1" applyBorder="1" applyAlignment="1">
      <alignment horizontal="center"/>
    </xf>
    <xf numFmtId="2" fontId="9" fillId="2" borderId="0" xfId="1" applyNumberFormat="1" applyFont="1" applyFill="1" applyBorder="1" applyAlignment="1">
      <alignment horizontal="center"/>
    </xf>
    <xf numFmtId="2" fontId="9" fillId="2" borderId="3" xfId="1" applyNumberFormat="1" applyFont="1" applyFill="1" applyBorder="1" applyAlignment="1">
      <alignment horizontal="center"/>
    </xf>
    <xf numFmtId="2" fontId="9" fillId="2" borderId="1" xfId="1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/>
    <xf numFmtId="2" fontId="9" fillId="2" borderId="0" xfId="1" applyNumberFormat="1" applyFont="1" applyFill="1" applyBorder="1" applyAlignment="1">
      <alignment horizontal="center" vertical="center"/>
    </xf>
    <xf numFmtId="2" fontId="9" fillId="2" borderId="0" xfId="0" applyNumberFormat="1" applyFont="1" applyFill="1" applyBorder="1"/>
    <xf numFmtId="2" fontId="9" fillId="2" borderId="3" xfId="1" applyNumberFormat="1" applyFont="1" applyFill="1" applyBorder="1" applyAlignment="1">
      <alignment horizontal="center" vertical="center"/>
    </xf>
    <xf numFmtId="2" fontId="9" fillId="2" borderId="3" xfId="0" applyNumberFormat="1" applyFont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2" fontId="0" fillId="0" borderId="0" xfId="0" applyNumberFormat="1"/>
    <xf numFmtId="0" fontId="9" fillId="2" borderId="1" xfId="0" applyFont="1" applyFill="1" applyBorder="1"/>
    <xf numFmtId="0" fontId="9" fillId="2" borderId="0" xfId="0" applyFont="1" applyFill="1" applyBorder="1"/>
    <xf numFmtId="0" fontId="9" fillId="2" borderId="3" xfId="0" applyFont="1" applyFill="1" applyBorder="1"/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/>
    <xf numFmtId="0" fontId="1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/>
    <xf numFmtId="2" fontId="9" fillId="2" borderId="1" xfId="1" applyNumberFormat="1" applyFont="1" applyFill="1" applyBorder="1" applyAlignment="1">
      <alignment horizontal="right" vertical="center"/>
    </xf>
    <xf numFmtId="2" fontId="9" fillId="2" borderId="0" xfId="1" applyNumberFormat="1" applyFont="1" applyFill="1" applyBorder="1" applyAlignment="1">
      <alignment horizontal="right" vertical="center"/>
    </xf>
    <xf numFmtId="2" fontId="9" fillId="2" borderId="3" xfId="1" applyNumberFormat="1" applyFont="1" applyFill="1" applyBorder="1" applyAlignment="1">
      <alignment horizontal="right" vertical="center"/>
    </xf>
    <xf numFmtId="2" fontId="9" fillId="5" borderId="0" xfId="1" applyNumberFormat="1" applyFont="1" applyFill="1" applyBorder="1" applyAlignment="1">
      <alignment horizontal="center"/>
    </xf>
    <xf numFmtId="2" fontId="9" fillId="5" borderId="0" xfId="1" applyNumberFormat="1" applyFont="1" applyFill="1" applyBorder="1" applyAlignment="1">
      <alignment horizontal="right" vertical="center"/>
    </xf>
    <xf numFmtId="2" fontId="9" fillId="5" borderId="0" xfId="0" applyNumberFormat="1" applyFont="1" applyFill="1" applyBorder="1"/>
    <xf numFmtId="2" fontId="9" fillId="5" borderId="0" xfId="1" applyNumberFormat="1" applyFont="1" applyFill="1" applyBorder="1" applyAlignment="1">
      <alignment horizontal="center" vertical="center"/>
    </xf>
    <xf numFmtId="0" fontId="9" fillId="5" borderId="0" xfId="0" applyFont="1" applyFill="1" applyBorder="1"/>
    <xf numFmtId="2" fontId="8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9" fillId="5" borderId="0" xfId="0" applyFont="1" applyFill="1" applyBorder="1" applyAlignment="1">
      <alignment horizontal="center"/>
    </xf>
    <xf numFmtId="2" fontId="9" fillId="3" borderId="0" xfId="1" applyNumberFormat="1" applyFont="1" applyFill="1" applyBorder="1" applyAlignment="1">
      <alignment horizontal="center"/>
    </xf>
    <xf numFmtId="2" fontId="9" fillId="3" borderId="0" xfId="1" applyNumberFormat="1" applyFont="1" applyFill="1" applyBorder="1" applyAlignment="1">
      <alignment horizontal="right" vertical="center"/>
    </xf>
    <xf numFmtId="2" fontId="9" fillId="3" borderId="0" xfId="0" applyNumberFormat="1" applyFont="1" applyFill="1" applyBorder="1"/>
    <xf numFmtId="2" fontId="9" fillId="3" borderId="0" xfId="1" applyNumberFormat="1" applyFont="1" applyFill="1" applyBorder="1" applyAlignment="1">
      <alignment horizontal="center" vertical="center"/>
    </xf>
    <xf numFmtId="0" fontId="9" fillId="3" borderId="0" xfId="0" applyFont="1" applyFill="1" applyBorder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2" fontId="9" fillId="3" borderId="1" xfId="1" applyNumberFormat="1" applyFont="1" applyFill="1" applyBorder="1" applyAlignment="1">
      <alignment horizontal="center"/>
    </xf>
    <xf numFmtId="2" fontId="9" fillId="3" borderId="1" xfId="1" applyNumberFormat="1" applyFont="1" applyFill="1" applyBorder="1" applyAlignment="1">
      <alignment horizontal="right" vertical="center"/>
    </xf>
    <xf numFmtId="2" fontId="9" fillId="3" borderId="1" xfId="0" applyNumberFormat="1" applyFont="1" applyFill="1" applyBorder="1"/>
    <xf numFmtId="2" fontId="9" fillId="3" borderId="1" xfId="1" applyNumberFormat="1" applyFont="1" applyFill="1" applyBorder="1" applyAlignment="1">
      <alignment horizontal="center" vertical="center"/>
    </xf>
    <xf numFmtId="0" fontId="9" fillId="3" borderId="1" xfId="0" applyFont="1" applyFill="1" applyBorder="1"/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2" fontId="9" fillId="3" borderId="3" xfId="1" applyNumberFormat="1" applyFont="1" applyFill="1" applyBorder="1" applyAlignment="1">
      <alignment horizontal="center"/>
    </xf>
    <xf numFmtId="2" fontId="9" fillId="3" borderId="3" xfId="1" applyNumberFormat="1" applyFont="1" applyFill="1" applyBorder="1" applyAlignment="1">
      <alignment horizontal="right" vertical="center"/>
    </xf>
    <xf numFmtId="2" fontId="9" fillId="3" borderId="3" xfId="0" applyNumberFormat="1" applyFont="1" applyFill="1" applyBorder="1"/>
    <xf numFmtId="2" fontId="9" fillId="3" borderId="3" xfId="1" applyNumberFormat="1" applyFont="1" applyFill="1" applyBorder="1" applyAlignment="1">
      <alignment horizontal="center" vertical="center"/>
    </xf>
    <xf numFmtId="0" fontId="9" fillId="3" borderId="3" xfId="0" applyFont="1" applyFill="1" applyBorder="1"/>
    <xf numFmtId="0" fontId="0" fillId="2" borderId="1" xfId="0" applyFill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3" xfId="0" applyFill="1" applyBorder="1" applyAlignment="1">
      <alignment horizontal="left" vertical="top"/>
    </xf>
    <xf numFmtId="0" fontId="0" fillId="2" borderId="0" xfId="0" applyFill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2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right"/>
    </xf>
    <xf numFmtId="2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2" fillId="3" borderId="2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6" fillId="0" borderId="2" xfId="0" applyFont="1" applyBorder="1" applyAlignment="1">
      <alignment horizontal="center"/>
    </xf>
    <xf numFmtId="0" fontId="2" fillId="3" borderId="3" xfId="0" applyFont="1" applyFill="1" applyBorder="1" applyAlignment="1" applyProtection="1">
      <alignment horizontal="left"/>
      <protection locked="0"/>
    </xf>
    <xf numFmtId="0" fontId="6" fillId="0" borderId="3" xfId="0" applyFont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right"/>
    </xf>
  </cellXfs>
  <cellStyles count="2">
    <cellStyle name="God" xfId="1" builtinId="26"/>
    <cellStyle name="Normal" xfId="0" builtinId="0"/>
  </cellStyles>
  <dxfs count="0"/>
  <tableStyles count="0" defaultTableStyle="TableStyleMedium2" defaultPivotStyle="PivotStyleLight16"/>
  <colors>
    <mruColors>
      <color rgb="FFFF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 TH'!$N$17</c:f>
          <c:strCache>
            <c:ptCount val="1"/>
            <c:pt idx="0">
              <c:v>Case 2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'A TH'!$A$20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TH'!$C$27:$K$27</c:f>
              <c:numCache>
                <c:formatCode>0.00</c:formatCode>
                <c:ptCount val="9"/>
                <c:pt idx="0">
                  <c:v>5.17</c:v>
                </c:pt>
                <c:pt idx="1">
                  <c:v>2.6457142857142864</c:v>
                </c:pt>
                <c:pt idx="2">
                  <c:v>1.3728571428571428</c:v>
                </c:pt>
                <c:pt idx="3">
                  <c:v>0.73428571428571432</c:v>
                </c:pt>
                <c:pt idx="4">
                  <c:v>0.50571428571428567</c:v>
                </c:pt>
                <c:pt idx="5">
                  <c:v>0.41857142857142859</c:v>
                </c:pt>
                <c:pt idx="6">
                  <c:v>0.34285714285714286</c:v>
                </c:pt>
                <c:pt idx="7">
                  <c:v>0.28428571428571431</c:v>
                </c:pt>
                <c:pt idx="8">
                  <c:v>0.24285714285714285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03-4D97-9D0B-4621ADF43457}"/>
            </c:ext>
          </c:extLst>
        </c:ser>
        <c:ser>
          <c:idx val="1"/>
          <c:order val="1"/>
          <c:tx>
            <c:strRef>
              <c:f>'A TH'!$A$29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TH'!$C$36:$K$36</c:f>
              <c:numCache>
                <c:formatCode>0.00</c:formatCode>
                <c:ptCount val="9"/>
                <c:pt idx="0">
                  <c:v>5.5</c:v>
                </c:pt>
                <c:pt idx="1">
                  <c:v>2.9428571428571426</c:v>
                </c:pt>
                <c:pt idx="2">
                  <c:v>1.6314285714285715</c:v>
                </c:pt>
                <c:pt idx="3">
                  <c:v>0.96285714285714286</c:v>
                </c:pt>
                <c:pt idx="4">
                  <c:v>0.61857142857142855</c:v>
                </c:pt>
                <c:pt idx="5">
                  <c:v>0.44</c:v>
                </c:pt>
                <c:pt idx="6">
                  <c:v>0.36142857142857138</c:v>
                </c:pt>
                <c:pt idx="7">
                  <c:v>0.3</c:v>
                </c:pt>
                <c:pt idx="8">
                  <c:v>0.25857142857142856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03-4D97-9D0B-4621ADF43457}"/>
            </c:ext>
          </c:extLst>
        </c:ser>
        <c:ser>
          <c:idx val="2"/>
          <c:order val="2"/>
          <c:tx>
            <c:strRef>
              <c:f>'A TH'!$A$38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TH'!$C$45:$K$45</c:f>
              <c:numCache>
                <c:formatCode>0.00</c:formatCode>
                <c:ptCount val="9"/>
                <c:pt idx="0">
                  <c:v>6.1014285714285714</c:v>
                </c:pt>
                <c:pt idx="1">
                  <c:v>3.3871428571428575</c:v>
                </c:pt>
                <c:pt idx="2">
                  <c:v>2.0028571428571427</c:v>
                </c:pt>
                <c:pt idx="3">
                  <c:v>1.28</c:v>
                </c:pt>
                <c:pt idx="4">
                  <c:v>0.89285714285714302</c:v>
                </c:pt>
                <c:pt idx="5">
                  <c:v>0.65</c:v>
                </c:pt>
                <c:pt idx="6">
                  <c:v>0.49428571428571427</c:v>
                </c:pt>
                <c:pt idx="7">
                  <c:v>0.3914285714285714</c:v>
                </c:pt>
                <c:pt idx="8">
                  <c:v>0.33285714285714285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03-4D97-9D0B-4621ADF43457}"/>
            </c:ext>
          </c:extLst>
        </c:ser>
        <c:ser>
          <c:idx val="3"/>
          <c:order val="3"/>
          <c:tx>
            <c:strRef>
              <c:f>'A TH'!$A$47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TH'!$C$54:$K$54</c:f>
              <c:numCache>
                <c:formatCode>0.00</c:formatCode>
                <c:ptCount val="9"/>
                <c:pt idx="0">
                  <c:v>6.3171428571428567</c:v>
                </c:pt>
                <c:pt idx="1">
                  <c:v>3.5685714285714285</c:v>
                </c:pt>
                <c:pt idx="2">
                  <c:v>2.1642857142857141</c:v>
                </c:pt>
                <c:pt idx="3">
                  <c:v>1.43</c:v>
                </c:pt>
                <c:pt idx="4">
                  <c:v>1.0314285714285714</c:v>
                </c:pt>
                <c:pt idx="5">
                  <c:v>0.77571428571428569</c:v>
                </c:pt>
                <c:pt idx="6">
                  <c:v>0.60857142857142854</c:v>
                </c:pt>
                <c:pt idx="7">
                  <c:v>0.48142857142857137</c:v>
                </c:pt>
                <c:pt idx="8">
                  <c:v>0.39571428571428574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03-4D97-9D0B-4621ADF43457}"/>
            </c:ext>
          </c:extLst>
        </c:ser>
        <c:ser>
          <c:idx val="4"/>
          <c:order val="4"/>
          <c:tx>
            <c:strRef>
              <c:f>'A TH'!$A$56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TH'!$C$63:$K$63</c:f>
              <c:numCache>
                <c:formatCode>0.00</c:formatCode>
                <c:ptCount val="9"/>
                <c:pt idx="0">
                  <c:v>5.4714285714285724</c:v>
                </c:pt>
                <c:pt idx="1">
                  <c:v>3.5342857142857143</c:v>
                </c:pt>
                <c:pt idx="2">
                  <c:v>2.448571428571428</c:v>
                </c:pt>
                <c:pt idx="3">
                  <c:v>1.7171428571428571</c:v>
                </c:pt>
                <c:pt idx="4">
                  <c:v>1.2357142857142855</c:v>
                </c:pt>
                <c:pt idx="5">
                  <c:v>0.94571428571428573</c:v>
                </c:pt>
                <c:pt idx="6">
                  <c:v>0.76</c:v>
                </c:pt>
                <c:pt idx="7">
                  <c:v>0.62285714285714289</c:v>
                </c:pt>
                <c:pt idx="8">
                  <c:v>0.53857142857142859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03-4D97-9D0B-4621ADF4345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'A TH'!$L$17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 TV'!$N$17</c:f>
          <c:strCache>
            <c:ptCount val="1"/>
            <c:pt idx="0">
              <c:v>Case 2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'A TV'!$A$20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TV'!$C$27:$K$27</c:f>
              <c:numCache>
                <c:formatCode>0.00</c:formatCode>
                <c:ptCount val="9"/>
                <c:pt idx="0">
                  <c:v>4.410000000000001</c:v>
                </c:pt>
                <c:pt idx="1">
                  <c:v>2.172857142857143</c:v>
                </c:pt>
                <c:pt idx="2">
                  <c:v>0.94428571428571428</c:v>
                </c:pt>
                <c:pt idx="3">
                  <c:v>0.39142857142857146</c:v>
                </c:pt>
                <c:pt idx="4">
                  <c:v>0.17285714285714285</c:v>
                </c:pt>
                <c:pt idx="5">
                  <c:v>0.12285714285714286</c:v>
                </c:pt>
                <c:pt idx="6">
                  <c:v>0.10285714285714286</c:v>
                </c:pt>
                <c:pt idx="7">
                  <c:v>8.8571428571428551E-2</c:v>
                </c:pt>
                <c:pt idx="8">
                  <c:v>8.2857142857142865E-2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B6-4D3A-BDA7-00D757196D47}"/>
            </c:ext>
          </c:extLst>
        </c:ser>
        <c:ser>
          <c:idx val="1"/>
          <c:order val="1"/>
          <c:tx>
            <c:strRef>
              <c:f>'A TV'!$A$29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TV'!$C$36:$K$36</c:f>
              <c:numCache>
                <c:formatCode>0.00</c:formatCode>
                <c:ptCount val="9"/>
                <c:pt idx="0">
                  <c:v>4.7585714285714289</c:v>
                </c:pt>
                <c:pt idx="1">
                  <c:v>2.4657142857142853</c:v>
                </c:pt>
                <c:pt idx="2">
                  <c:v>1.22</c:v>
                </c:pt>
                <c:pt idx="3">
                  <c:v>0.59</c:v>
                </c:pt>
                <c:pt idx="4">
                  <c:v>0.29571428571428576</c:v>
                </c:pt>
                <c:pt idx="5">
                  <c:v>0.17428571428571429</c:v>
                </c:pt>
                <c:pt idx="6">
                  <c:v>0.14428571428571432</c:v>
                </c:pt>
                <c:pt idx="7">
                  <c:v>0.13</c:v>
                </c:pt>
                <c:pt idx="8">
                  <c:v>0.12142857142857143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B6-4D3A-BDA7-00D757196D47}"/>
            </c:ext>
          </c:extLst>
        </c:ser>
        <c:ser>
          <c:idx val="2"/>
          <c:order val="2"/>
          <c:tx>
            <c:strRef>
              <c:f>'A TV'!$A$38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TV'!$C$45:$K$45</c:f>
              <c:numCache>
                <c:formatCode>0.00</c:formatCode>
                <c:ptCount val="9"/>
                <c:pt idx="0">
                  <c:v>5.2299999999999995</c:v>
                </c:pt>
                <c:pt idx="1">
                  <c:v>2.8071428571428569</c:v>
                </c:pt>
                <c:pt idx="2">
                  <c:v>1.4885714285714287</c:v>
                </c:pt>
                <c:pt idx="3">
                  <c:v>0.81571428571428573</c:v>
                </c:pt>
                <c:pt idx="4">
                  <c:v>0.49428571428571427</c:v>
                </c:pt>
                <c:pt idx="5">
                  <c:v>0.31285714285714283</c:v>
                </c:pt>
                <c:pt idx="6">
                  <c:v>0.21</c:v>
                </c:pt>
                <c:pt idx="7">
                  <c:v>0.16428571428571428</c:v>
                </c:pt>
                <c:pt idx="8">
                  <c:v>0.15571428571428572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B6-4D3A-BDA7-00D757196D47}"/>
            </c:ext>
          </c:extLst>
        </c:ser>
        <c:ser>
          <c:idx val="3"/>
          <c:order val="3"/>
          <c:tx>
            <c:strRef>
              <c:f>'A TV'!$A$47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TV'!$C$54:$K$54</c:f>
              <c:numCache>
                <c:formatCode>0.00</c:formatCode>
                <c:ptCount val="9"/>
                <c:pt idx="0">
                  <c:v>5.5285714285714294</c:v>
                </c:pt>
                <c:pt idx="1">
                  <c:v>3.0942857142857143</c:v>
                </c:pt>
                <c:pt idx="2">
                  <c:v>1.735714285714286</c:v>
                </c:pt>
                <c:pt idx="3">
                  <c:v>1.0314285714285716</c:v>
                </c:pt>
                <c:pt idx="4">
                  <c:v>0.69000000000000006</c:v>
                </c:pt>
                <c:pt idx="5">
                  <c:v>0.48428571428571426</c:v>
                </c:pt>
                <c:pt idx="6">
                  <c:v>0.37</c:v>
                </c:pt>
                <c:pt idx="7">
                  <c:v>0.2871428571428572</c:v>
                </c:pt>
                <c:pt idx="8">
                  <c:v>0.24142857142857141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2B6-4D3A-BDA7-00D757196D47}"/>
            </c:ext>
          </c:extLst>
        </c:ser>
        <c:ser>
          <c:idx val="4"/>
          <c:order val="4"/>
          <c:tx>
            <c:strRef>
              <c:f>'A TV'!$A$56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TV'!$C$63:$K$63</c:f>
              <c:numCache>
                <c:formatCode>0.00</c:formatCode>
                <c:ptCount val="9"/>
                <c:pt idx="0">
                  <c:v>4.9114285714285719</c:v>
                </c:pt>
                <c:pt idx="1">
                  <c:v>3.145714285714285</c:v>
                </c:pt>
                <c:pt idx="2">
                  <c:v>2.092857142857143</c:v>
                </c:pt>
                <c:pt idx="3">
                  <c:v>1.3628571428571428</c:v>
                </c:pt>
                <c:pt idx="4">
                  <c:v>0.9285714285714286</c:v>
                </c:pt>
                <c:pt idx="5">
                  <c:v>0.67571428571428582</c:v>
                </c:pt>
                <c:pt idx="6">
                  <c:v>0.52428571428571424</c:v>
                </c:pt>
                <c:pt idx="7">
                  <c:v>0.43428571428571422</c:v>
                </c:pt>
                <c:pt idx="8">
                  <c:v>0.38428571428571429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2B6-4D3A-BDA7-00D757196D4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'A TV'!$L$17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'B TH'!$N$17</c:f>
          <c:strCache>
            <c:ptCount val="1"/>
            <c:pt idx="0">
              <c:v>Case 2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'B TH'!$A$20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TH'!$C$17:$K$17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TH'!$C$25:$K$25</c:f>
              <c:numCache>
                <c:formatCode>0.00</c:formatCode>
                <c:ptCount val="9"/>
                <c:pt idx="0">
                  <c:v>0.10400000000000001</c:v>
                </c:pt>
                <c:pt idx="1">
                  <c:v>7.3999999999999996E-2</c:v>
                </c:pt>
                <c:pt idx="2">
                  <c:v>6.8000000000000005E-2</c:v>
                </c:pt>
                <c:pt idx="3">
                  <c:v>7.6000000000000012E-2</c:v>
                </c:pt>
                <c:pt idx="4">
                  <c:v>8.4000000000000005E-2</c:v>
                </c:pt>
                <c:pt idx="5">
                  <c:v>0.10400000000000001</c:v>
                </c:pt>
                <c:pt idx="6">
                  <c:v>0.13</c:v>
                </c:pt>
                <c:pt idx="7">
                  <c:v>0.59599999999999997</c:v>
                </c:pt>
                <c:pt idx="8">
                  <c:v>1.78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B7-479F-8C05-45051A0A2563}"/>
            </c:ext>
          </c:extLst>
        </c:ser>
        <c:ser>
          <c:idx val="1"/>
          <c:order val="1"/>
          <c:tx>
            <c:strRef>
              <c:f>'B TH'!$A$29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TH'!$C$17:$K$17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TH'!$C$34:$K$34</c:f>
              <c:numCache>
                <c:formatCode>0.00</c:formatCode>
                <c:ptCount val="9"/>
                <c:pt idx="0">
                  <c:v>0.126</c:v>
                </c:pt>
                <c:pt idx="1">
                  <c:v>0.10600000000000001</c:v>
                </c:pt>
                <c:pt idx="2">
                  <c:v>0.10800000000000001</c:v>
                </c:pt>
                <c:pt idx="3">
                  <c:v>0.122</c:v>
                </c:pt>
                <c:pt idx="4">
                  <c:v>0.14200000000000002</c:v>
                </c:pt>
                <c:pt idx="5">
                  <c:v>0.16600000000000001</c:v>
                </c:pt>
                <c:pt idx="6">
                  <c:v>0.33999999999999997</c:v>
                </c:pt>
                <c:pt idx="7">
                  <c:v>1.006</c:v>
                </c:pt>
                <c:pt idx="8">
                  <c:v>2.242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B7-479F-8C05-45051A0A2563}"/>
            </c:ext>
          </c:extLst>
        </c:ser>
        <c:ser>
          <c:idx val="2"/>
          <c:order val="2"/>
          <c:tx>
            <c:strRef>
              <c:f>'B TH'!$A$38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TH'!$C$17:$K$17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TH'!$C$43:$K$43</c:f>
              <c:numCache>
                <c:formatCode>0.00</c:formatCode>
                <c:ptCount val="9"/>
                <c:pt idx="0">
                  <c:v>0.13799999999999998</c:v>
                </c:pt>
                <c:pt idx="1">
                  <c:v>0.11599999999999999</c:v>
                </c:pt>
                <c:pt idx="2">
                  <c:v>0.10800000000000001</c:v>
                </c:pt>
                <c:pt idx="3">
                  <c:v>0.11599999999999999</c:v>
                </c:pt>
                <c:pt idx="4">
                  <c:v>0.13800000000000001</c:v>
                </c:pt>
                <c:pt idx="5">
                  <c:v>0.25</c:v>
                </c:pt>
                <c:pt idx="6">
                  <c:v>0.6</c:v>
                </c:pt>
                <c:pt idx="7">
                  <c:v>1.3199999999999998</c:v>
                </c:pt>
                <c:pt idx="8">
                  <c:v>2.6379999999999999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B7-479F-8C05-45051A0A2563}"/>
            </c:ext>
          </c:extLst>
        </c:ser>
        <c:ser>
          <c:idx val="3"/>
          <c:order val="3"/>
          <c:tx>
            <c:strRef>
              <c:f>'B TH'!$A$47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TH'!$C$17:$K$17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TH'!$C$52:$K$52</c:f>
              <c:numCache>
                <c:formatCode>0.00</c:formatCode>
                <c:ptCount val="9"/>
                <c:pt idx="0">
                  <c:v>0.19600000000000001</c:v>
                </c:pt>
                <c:pt idx="1">
                  <c:v>0.17599999999999999</c:v>
                </c:pt>
                <c:pt idx="2">
                  <c:v>0.186</c:v>
                </c:pt>
                <c:pt idx="3">
                  <c:v>0.21800000000000003</c:v>
                </c:pt>
                <c:pt idx="4">
                  <c:v>0.33399999999999996</c:v>
                </c:pt>
                <c:pt idx="5">
                  <c:v>0.54200000000000004</c:v>
                </c:pt>
                <c:pt idx="6">
                  <c:v>0.94600000000000006</c:v>
                </c:pt>
                <c:pt idx="7">
                  <c:v>1.72</c:v>
                </c:pt>
                <c:pt idx="8">
                  <c:v>3.0640000000000001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2B7-479F-8C05-45051A0A2563}"/>
            </c:ext>
          </c:extLst>
        </c:ser>
        <c:ser>
          <c:idx val="4"/>
          <c:order val="4"/>
          <c:tx>
            <c:strRef>
              <c:f>'B TH'!$A$56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TH'!$C$17:$K$17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TH'!$C$61:$K$61</c:f>
              <c:numCache>
                <c:formatCode>0.00</c:formatCode>
                <c:ptCount val="9"/>
                <c:pt idx="0">
                  <c:v>0.30399999999999999</c:v>
                </c:pt>
                <c:pt idx="1">
                  <c:v>0.28599999999999998</c:v>
                </c:pt>
                <c:pt idx="2">
                  <c:v>0.32</c:v>
                </c:pt>
                <c:pt idx="3">
                  <c:v>0.38999999999999996</c:v>
                </c:pt>
                <c:pt idx="4">
                  <c:v>0.52799999999999991</c:v>
                </c:pt>
                <c:pt idx="5">
                  <c:v>0.75800000000000012</c:v>
                </c:pt>
                <c:pt idx="6">
                  <c:v>1.1839999999999999</c:v>
                </c:pt>
                <c:pt idx="7">
                  <c:v>1.9900000000000002</c:v>
                </c:pt>
                <c:pt idx="8">
                  <c:v>2.9180000000000001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2B7-479F-8C05-45051A0A256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axMin"/>
        </c:scaling>
        <c:delete val="0"/>
        <c:axPos val="b"/>
        <c:title>
          <c:tx>
            <c:strRef>
              <c:f>'B TH'!$L$17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At val="0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3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'B TV'!$N$17</c:f>
          <c:strCache>
            <c:ptCount val="1"/>
            <c:pt idx="0">
              <c:v>Case 2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'B TV'!$A$20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TV'!$C$17:$K$17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TV'!$C$25:$K$25</c:f>
              <c:numCache>
                <c:formatCode>0.00</c:formatCode>
                <c:ptCount val="9"/>
                <c:pt idx="0">
                  <c:v>0.10999999999999999</c:v>
                </c:pt>
                <c:pt idx="1">
                  <c:v>0.1</c:v>
                </c:pt>
                <c:pt idx="2">
                  <c:v>0.10800000000000001</c:v>
                </c:pt>
                <c:pt idx="3">
                  <c:v>0.128</c:v>
                </c:pt>
                <c:pt idx="4">
                  <c:v>0.156</c:v>
                </c:pt>
                <c:pt idx="5">
                  <c:v>0.188</c:v>
                </c:pt>
                <c:pt idx="6">
                  <c:v>0.23199999999999998</c:v>
                </c:pt>
                <c:pt idx="7">
                  <c:v>0.70399999999999996</c:v>
                </c:pt>
                <c:pt idx="8">
                  <c:v>1.8820000000000001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F6-4C06-891B-36F52CB54EF7}"/>
            </c:ext>
          </c:extLst>
        </c:ser>
        <c:ser>
          <c:idx val="1"/>
          <c:order val="1"/>
          <c:tx>
            <c:strRef>
              <c:f>'B TV'!$A$29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TV'!$C$17:$K$17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TV'!$C$34:$K$34</c:f>
              <c:numCache>
                <c:formatCode>0.00</c:formatCode>
                <c:ptCount val="9"/>
                <c:pt idx="0">
                  <c:v>0.10999999999999999</c:v>
                </c:pt>
                <c:pt idx="1">
                  <c:v>0.10400000000000001</c:v>
                </c:pt>
                <c:pt idx="2">
                  <c:v>0.11399999999999999</c:v>
                </c:pt>
                <c:pt idx="3">
                  <c:v>0.13200000000000001</c:v>
                </c:pt>
                <c:pt idx="4">
                  <c:v>0.158</c:v>
                </c:pt>
                <c:pt idx="5">
                  <c:v>0.188</c:v>
                </c:pt>
                <c:pt idx="6">
                  <c:v>0.38600000000000001</c:v>
                </c:pt>
                <c:pt idx="7">
                  <c:v>1.0640000000000001</c:v>
                </c:pt>
                <c:pt idx="8">
                  <c:v>2.2640000000000002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F6-4C06-891B-36F52CB54EF7}"/>
            </c:ext>
          </c:extLst>
        </c:ser>
        <c:ser>
          <c:idx val="2"/>
          <c:order val="2"/>
          <c:tx>
            <c:strRef>
              <c:f>'B TV'!$A$38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TV'!$C$17:$K$17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TV'!$C$43:$K$43</c:f>
              <c:numCache>
                <c:formatCode>0.00</c:formatCode>
                <c:ptCount val="9"/>
                <c:pt idx="0">
                  <c:v>0.16400000000000001</c:v>
                </c:pt>
                <c:pt idx="1">
                  <c:v>0.16799999999999998</c:v>
                </c:pt>
                <c:pt idx="2">
                  <c:v>0.192</c:v>
                </c:pt>
                <c:pt idx="3">
                  <c:v>0.22200000000000003</c:v>
                </c:pt>
                <c:pt idx="4">
                  <c:v>0.27</c:v>
                </c:pt>
                <c:pt idx="5">
                  <c:v>0.41799999999999998</c:v>
                </c:pt>
                <c:pt idx="6">
                  <c:v>0.81799999999999995</c:v>
                </c:pt>
                <c:pt idx="7">
                  <c:v>1.5780000000000001</c:v>
                </c:pt>
                <c:pt idx="8">
                  <c:v>2.9059999999999997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F6-4C06-891B-36F52CB54EF7}"/>
            </c:ext>
          </c:extLst>
        </c:ser>
        <c:ser>
          <c:idx val="3"/>
          <c:order val="3"/>
          <c:tx>
            <c:strRef>
              <c:f>'B TV'!$A$47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TV'!$C$17:$K$17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TV'!$C$52:$K$52</c:f>
              <c:numCache>
                <c:formatCode>0.00</c:formatCode>
                <c:ptCount val="9"/>
                <c:pt idx="0">
                  <c:v>0.22599999999999998</c:v>
                </c:pt>
                <c:pt idx="1">
                  <c:v>0.22999999999999998</c:v>
                </c:pt>
                <c:pt idx="2">
                  <c:v>0.252</c:v>
                </c:pt>
                <c:pt idx="3">
                  <c:v>0.29799999999999999</c:v>
                </c:pt>
                <c:pt idx="4">
                  <c:v>0.438</c:v>
                </c:pt>
                <c:pt idx="5">
                  <c:v>0.67400000000000004</c:v>
                </c:pt>
                <c:pt idx="6">
                  <c:v>1.1120000000000001</c:v>
                </c:pt>
                <c:pt idx="7">
                  <c:v>1.9040000000000004</c:v>
                </c:pt>
                <c:pt idx="8">
                  <c:v>3.2600000000000002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F6-4C06-891B-36F52CB54EF7}"/>
            </c:ext>
          </c:extLst>
        </c:ser>
        <c:ser>
          <c:idx val="4"/>
          <c:order val="4"/>
          <c:tx>
            <c:strRef>
              <c:f>'B TV'!$A$56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TV'!$C$17:$K$17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TV'!$C$61:$K$61</c:f>
              <c:numCache>
                <c:formatCode>0.00</c:formatCode>
                <c:ptCount val="9"/>
                <c:pt idx="0">
                  <c:v>0.3</c:v>
                </c:pt>
                <c:pt idx="1">
                  <c:v>0.318</c:v>
                </c:pt>
                <c:pt idx="2">
                  <c:v>0.36199999999999999</c:v>
                </c:pt>
                <c:pt idx="3">
                  <c:v>0.45</c:v>
                </c:pt>
                <c:pt idx="4">
                  <c:v>0.61</c:v>
                </c:pt>
                <c:pt idx="5">
                  <c:v>0.86799999999999999</c:v>
                </c:pt>
                <c:pt idx="6">
                  <c:v>1.3299999999999998</c:v>
                </c:pt>
                <c:pt idx="7">
                  <c:v>2.1399999999999997</c:v>
                </c:pt>
                <c:pt idx="8">
                  <c:v>3.09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3F6-4C06-891B-36F52CB54EF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axMin"/>
        </c:scaling>
        <c:delete val="0"/>
        <c:axPos val="b"/>
        <c:title>
          <c:tx>
            <c:strRef>
              <c:f>'B TV'!$L$17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At val="0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3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'Køkken TH'!$N$17</c:f>
          <c:strCache>
            <c:ptCount val="1"/>
            <c:pt idx="0">
              <c:v>Case 2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'Køkken TH'!$A$20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TH'!$E$17:$K$17</c15:sqref>
                  </c15:fullRef>
                </c:ext>
              </c:extLst>
              <c:f>'Køkken TH'!$E$17:$K$17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TH'!$C$23:$J$23</c15:sqref>
                  </c15:fullRef>
                </c:ext>
              </c:extLst>
              <c:f>'Køkken TH'!$C$23:$I$23</c:f>
              <c:numCache>
                <c:formatCode>0.00</c:formatCode>
                <c:ptCount val="7"/>
                <c:pt idx="0">
                  <c:v>4.3333333333333335E-2</c:v>
                </c:pt>
                <c:pt idx="1">
                  <c:v>5.3333333333333337E-2</c:v>
                </c:pt>
                <c:pt idx="2">
                  <c:v>6.6666666666666666E-2</c:v>
                </c:pt>
                <c:pt idx="3">
                  <c:v>8.666666666666667E-2</c:v>
                </c:pt>
                <c:pt idx="4">
                  <c:v>0.19333333333333336</c:v>
                </c:pt>
                <c:pt idx="5">
                  <c:v>0.69333333333333336</c:v>
                </c:pt>
                <c:pt idx="6">
                  <c:v>2.2450000000000001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E6-43E8-8E19-5061A75C7B20}"/>
            </c:ext>
          </c:extLst>
        </c:ser>
        <c:ser>
          <c:idx val="1"/>
          <c:order val="1"/>
          <c:tx>
            <c:strRef>
              <c:f>'Køkken TH'!$A$29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TH'!$E$17:$K$17</c15:sqref>
                  </c15:fullRef>
                </c:ext>
              </c:extLst>
              <c:f>'Køkken TH'!$E$17:$K$17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TH'!$C$32:$J$32</c15:sqref>
                  </c15:fullRef>
                </c:ext>
              </c:extLst>
              <c:f>'Køkken TH'!$C$32:$I$32</c:f>
              <c:numCache>
                <c:formatCode>0.00</c:formatCode>
                <c:ptCount val="7"/>
                <c:pt idx="0">
                  <c:v>5.3333333333333337E-2</c:v>
                </c:pt>
                <c:pt idx="1">
                  <c:v>6.3333333333333339E-2</c:v>
                </c:pt>
                <c:pt idx="2">
                  <c:v>7.6666666666666675E-2</c:v>
                </c:pt>
                <c:pt idx="3">
                  <c:v>0.11666666666666665</c:v>
                </c:pt>
                <c:pt idx="4">
                  <c:v>0.29333333333333328</c:v>
                </c:pt>
                <c:pt idx="5">
                  <c:v>0.92666666666666675</c:v>
                </c:pt>
                <c:pt idx="6">
                  <c:v>2.5599999999999996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E6-43E8-8E19-5061A75C7B20}"/>
            </c:ext>
          </c:extLst>
        </c:ser>
        <c:ser>
          <c:idx val="2"/>
          <c:order val="2"/>
          <c:tx>
            <c:strRef>
              <c:f>'Køkken TH'!$A$38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TH'!$E$17:$K$17</c15:sqref>
                  </c15:fullRef>
                </c:ext>
              </c:extLst>
              <c:f>'Køkken TH'!$E$17:$K$17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TH'!$C$41:$J$41</c15:sqref>
                  </c15:fullRef>
                </c:ext>
              </c:extLst>
              <c:f>'Køkken TH'!$C$41:$I$41</c:f>
              <c:numCache>
                <c:formatCode>0.00</c:formatCode>
                <c:ptCount val="7"/>
                <c:pt idx="0">
                  <c:v>5.6666666666666664E-2</c:v>
                </c:pt>
                <c:pt idx="1">
                  <c:v>6.3333333333333339E-2</c:v>
                </c:pt>
                <c:pt idx="2">
                  <c:v>9.0000000000000011E-2</c:v>
                </c:pt>
                <c:pt idx="3">
                  <c:v>0.18333333333333335</c:v>
                </c:pt>
                <c:pt idx="4">
                  <c:v>0.42666666666666669</c:v>
                </c:pt>
                <c:pt idx="5">
                  <c:v>1.1166666666666665</c:v>
                </c:pt>
                <c:pt idx="6">
                  <c:v>2.7650000000000001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E6-43E8-8E19-5061A75C7B20}"/>
            </c:ext>
          </c:extLst>
        </c:ser>
        <c:ser>
          <c:idx val="3"/>
          <c:order val="3"/>
          <c:tx>
            <c:strRef>
              <c:f>'Køkken TH'!$A$47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TH'!$E$17:$K$17</c15:sqref>
                  </c15:fullRef>
                </c:ext>
              </c:extLst>
              <c:f>'Køkken TH'!$E$17:$K$17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TH'!$C$50:$J$50</c15:sqref>
                  </c15:fullRef>
                </c:ext>
              </c:extLst>
              <c:f>'Køkken TH'!$C$50:$I$50</c:f>
              <c:numCache>
                <c:formatCode>0.00</c:formatCode>
                <c:ptCount val="7"/>
                <c:pt idx="0">
                  <c:v>7.0000000000000007E-2</c:v>
                </c:pt>
                <c:pt idx="1">
                  <c:v>9.6666666666666665E-2</c:v>
                </c:pt>
                <c:pt idx="2">
                  <c:v>0.15333333333333332</c:v>
                </c:pt>
                <c:pt idx="3">
                  <c:v>0.29333333333333333</c:v>
                </c:pt>
                <c:pt idx="4">
                  <c:v>0.57666666666666666</c:v>
                </c:pt>
                <c:pt idx="5">
                  <c:v>1.3099999999999998</c:v>
                </c:pt>
                <c:pt idx="6">
                  <c:v>2.9850000000000003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E6-43E8-8E19-5061A75C7B20}"/>
            </c:ext>
          </c:extLst>
        </c:ser>
        <c:ser>
          <c:idx val="4"/>
          <c:order val="4"/>
          <c:tx>
            <c:strRef>
              <c:f>'Køkken TH'!$A$56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TH'!$E$17:$K$17</c15:sqref>
                  </c15:fullRef>
                </c:ext>
              </c:extLst>
              <c:f>'Køkken TH'!$E$17:$K$17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TH'!$C$59:$J$59</c15:sqref>
                  </c15:fullRef>
                </c:ext>
              </c:extLst>
              <c:f>'Køkken TH'!$C$59:$I$59</c:f>
              <c:numCache>
                <c:formatCode>0.00</c:formatCode>
                <c:ptCount val="7"/>
                <c:pt idx="0">
                  <c:v>0.12</c:v>
                </c:pt>
                <c:pt idx="1">
                  <c:v>0.15666666666666665</c:v>
                </c:pt>
                <c:pt idx="2">
                  <c:v>0.2466666666666667</c:v>
                </c:pt>
                <c:pt idx="3">
                  <c:v>0.39999999999999997</c:v>
                </c:pt>
                <c:pt idx="4">
                  <c:v>0.71333333333333337</c:v>
                </c:pt>
                <c:pt idx="5">
                  <c:v>1.4733333333333334</c:v>
                </c:pt>
                <c:pt idx="6">
                  <c:v>3.2199999999999998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4E6-43E8-8E19-5061A75C7B2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axMin"/>
        </c:scaling>
        <c:delete val="0"/>
        <c:axPos val="b"/>
        <c:title>
          <c:tx>
            <c:strRef>
              <c:f>'Køkken TH'!$L$17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At val="0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3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At val="1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'Køkken TV'!$N$17</c:f>
          <c:strCache>
            <c:ptCount val="1"/>
            <c:pt idx="0">
              <c:v>Case 2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'Køkken TV'!$A$20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TV'!$E$17:$K$17</c15:sqref>
                  </c15:fullRef>
                </c:ext>
              </c:extLst>
              <c:f>'Køkken TV'!$E$17:$K$17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TV'!$C$23:$J$23</c15:sqref>
                  </c15:fullRef>
                </c:ext>
              </c:extLst>
              <c:f>'Køkken TV'!$C$23:$I$23</c:f>
              <c:numCache>
                <c:formatCode>0.00</c:formatCode>
                <c:ptCount val="7"/>
                <c:pt idx="0">
                  <c:v>0.03</c:v>
                </c:pt>
                <c:pt idx="1">
                  <c:v>3.6666666666666674E-2</c:v>
                </c:pt>
                <c:pt idx="2">
                  <c:v>4.9999999999999996E-2</c:v>
                </c:pt>
                <c:pt idx="3">
                  <c:v>7.0000000000000007E-2</c:v>
                </c:pt>
                <c:pt idx="4">
                  <c:v>0.18666666666666668</c:v>
                </c:pt>
                <c:pt idx="5">
                  <c:v>0.54666666666666675</c:v>
                </c:pt>
                <c:pt idx="6">
                  <c:v>1.45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3B-4C64-A669-0BD6D494F327}"/>
            </c:ext>
          </c:extLst>
        </c:ser>
        <c:ser>
          <c:idx val="1"/>
          <c:order val="1"/>
          <c:tx>
            <c:strRef>
              <c:f>'Køkken TV'!$A$29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TV'!$E$17:$K$17</c15:sqref>
                  </c15:fullRef>
                </c:ext>
              </c:extLst>
              <c:f>'Køkken TV'!$E$17:$K$17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TV'!$C$32:$J$32</c15:sqref>
                  </c15:fullRef>
                </c:ext>
              </c:extLst>
              <c:f>'Køkken TV'!$C$32:$I$32</c:f>
              <c:numCache>
                <c:formatCode>0.00</c:formatCode>
                <c:ptCount val="7"/>
                <c:pt idx="0">
                  <c:v>0.04</c:v>
                </c:pt>
                <c:pt idx="1">
                  <c:v>5.000000000000001E-2</c:v>
                </c:pt>
                <c:pt idx="2">
                  <c:v>6.6666666666666666E-2</c:v>
                </c:pt>
                <c:pt idx="3">
                  <c:v>0.12333333333333334</c:v>
                </c:pt>
                <c:pt idx="4">
                  <c:v>0.3133333333333333</c:v>
                </c:pt>
                <c:pt idx="5">
                  <c:v>0.77999999999999992</c:v>
                </c:pt>
                <c:pt idx="6">
                  <c:v>1.7200000000000002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3B-4C64-A669-0BD6D494F327}"/>
            </c:ext>
          </c:extLst>
        </c:ser>
        <c:ser>
          <c:idx val="2"/>
          <c:order val="2"/>
          <c:tx>
            <c:strRef>
              <c:f>'Køkken TV'!$A$38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TV'!$E$17:$K$17</c15:sqref>
                  </c15:fullRef>
                </c:ext>
              </c:extLst>
              <c:f>'Køkken TV'!$E$17:$K$17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TV'!$C$41:$J$41</c15:sqref>
                  </c15:fullRef>
                </c:ext>
              </c:extLst>
              <c:f>'Køkken TV'!$C$41:$I$41</c:f>
              <c:numCache>
                <c:formatCode>0.00</c:formatCode>
                <c:ptCount val="7"/>
                <c:pt idx="0">
                  <c:v>5.000000000000001E-2</c:v>
                </c:pt>
                <c:pt idx="1">
                  <c:v>0.06</c:v>
                </c:pt>
                <c:pt idx="2">
                  <c:v>9.0000000000000011E-2</c:v>
                </c:pt>
                <c:pt idx="3">
                  <c:v>0.21666666666666667</c:v>
                </c:pt>
                <c:pt idx="4">
                  <c:v>0.47333333333333333</c:v>
                </c:pt>
                <c:pt idx="5">
                  <c:v>0.95666666666666667</c:v>
                </c:pt>
                <c:pt idx="6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3B-4C64-A669-0BD6D494F327}"/>
            </c:ext>
          </c:extLst>
        </c:ser>
        <c:ser>
          <c:idx val="3"/>
          <c:order val="3"/>
          <c:tx>
            <c:strRef>
              <c:f>'Køkken TV'!$A$47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TV'!$E$17:$K$17</c15:sqref>
                  </c15:fullRef>
                </c:ext>
              </c:extLst>
              <c:f>'Køkken TV'!$E$17:$K$17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TV'!$C$50:$J$50</c15:sqref>
                  </c15:fullRef>
                </c:ext>
              </c:extLst>
              <c:f>'Køkken TV'!$C$50:$I$50</c:f>
              <c:numCache>
                <c:formatCode>0.00</c:formatCode>
                <c:ptCount val="7"/>
                <c:pt idx="0">
                  <c:v>6.6666666666666666E-2</c:v>
                </c:pt>
                <c:pt idx="1">
                  <c:v>9.3333333333333338E-2</c:v>
                </c:pt>
                <c:pt idx="2">
                  <c:v>0.17</c:v>
                </c:pt>
                <c:pt idx="3">
                  <c:v>0.34666666666666668</c:v>
                </c:pt>
                <c:pt idx="4">
                  <c:v>0.6433333333333332</c:v>
                </c:pt>
                <c:pt idx="5">
                  <c:v>1.1333333333333333</c:v>
                </c:pt>
                <c:pt idx="6">
                  <c:v>2.0649999999999999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83B-4C64-A669-0BD6D494F327}"/>
            </c:ext>
          </c:extLst>
        </c:ser>
        <c:ser>
          <c:idx val="4"/>
          <c:order val="4"/>
          <c:tx>
            <c:strRef>
              <c:f>'Køkken TV'!$A$56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TV'!$E$17:$K$17</c15:sqref>
                  </c15:fullRef>
                </c:ext>
              </c:extLst>
              <c:f>'Køkken TV'!$E$17:$K$17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TV'!$C$59:$J$59</c15:sqref>
                  </c15:fullRef>
                </c:ext>
              </c:extLst>
              <c:f>'Køkken TV'!$C$59:$I$59</c:f>
              <c:numCache>
                <c:formatCode>0.00</c:formatCode>
                <c:ptCount val="7"/>
                <c:pt idx="0">
                  <c:v>0.12666666666666668</c:v>
                </c:pt>
                <c:pt idx="1">
                  <c:v>0.17666666666666667</c:v>
                </c:pt>
                <c:pt idx="2">
                  <c:v>0.27333333333333337</c:v>
                </c:pt>
                <c:pt idx="3">
                  <c:v>0.50666666666666671</c:v>
                </c:pt>
                <c:pt idx="4">
                  <c:v>0.80666666666666664</c:v>
                </c:pt>
                <c:pt idx="5">
                  <c:v>1.4566666666666668</c:v>
                </c:pt>
                <c:pt idx="6">
                  <c:v>2.36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83B-4C64-A669-0BD6D494F32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axMin"/>
        </c:scaling>
        <c:delete val="0"/>
        <c:axPos val="b"/>
        <c:title>
          <c:tx>
            <c:strRef>
              <c:f>'Køkken TV'!$L$17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At val="0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3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At val="1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 ST TH REF'!$N$17</c:f>
          <c:strCache>
            <c:ptCount val="1"/>
            <c:pt idx="0">
              <c:v>Case 2 - Stuen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'A ST TH REF'!$A$20</c:f>
              <c:strCache>
                <c:ptCount val="1"/>
                <c:pt idx="0">
                  <c:v>Reference</c:v>
                </c:pt>
              </c:strCache>
            </c:strRef>
          </c:tx>
          <c:spPr>
            <a:ln w="381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ST TH REF'!$C$17:$K$17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ST TH REF'!$C$27:$K$27</c:f>
              <c:numCache>
                <c:formatCode>0.00</c:formatCode>
                <c:ptCount val="9"/>
                <c:pt idx="0">
                  <c:v>3.93</c:v>
                </c:pt>
                <c:pt idx="1">
                  <c:v>1.9814285714285715</c:v>
                </c:pt>
                <c:pt idx="2">
                  <c:v>0.92285714285714282</c:v>
                </c:pt>
                <c:pt idx="3">
                  <c:v>0.33571428571428574</c:v>
                </c:pt>
                <c:pt idx="4">
                  <c:v>0.12857142857142859</c:v>
                </c:pt>
                <c:pt idx="5">
                  <c:v>9.7142857142857114E-2</c:v>
                </c:pt>
                <c:pt idx="6">
                  <c:v>7.571428571428572E-2</c:v>
                </c:pt>
                <c:pt idx="7">
                  <c:v>6.5714285714285711E-2</c:v>
                </c:pt>
                <c:pt idx="8">
                  <c:v>6.2857142857142861E-2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83-446C-8331-C5F831C98BCC}"/>
            </c:ext>
          </c:extLst>
        </c:ser>
        <c:ser>
          <c:idx val="1"/>
          <c:order val="1"/>
          <c:tx>
            <c:strRef>
              <c:f>'A ST TH REF'!$A$29</c:f>
              <c:strCache>
                <c:ptCount val="1"/>
                <c:pt idx="0">
                  <c:v>Case 2</c:v>
                </c:pt>
              </c:strCache>
            </c:strRef>
          </c:tx>
          <c:spPr>
            <a:ln w="381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ST TH REF'!$C$17:$K$17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ST TH REF'!$C$36:$K$36</c:f>
              <c:numCache>
                <c:formatCode>0.00</c:formatCode>
                <c:ptCount val="9"/>
                <c:pt idx="0">
                  <c:v>5.17</c:v>
                </c:pt>
                <c:pt idx="1">
                  <c:v>2.6457142857142864</c:v>
                </c:pt>
                <c:pt idx="2">
                  <c:v>1.3728571428571428</c:v>
                </c:pt>
                <c:pt idx="3">
                  <c:v>0.73428571428571432</c:v>
                </c:pt>
                <c:pt idx="4">
                  <c:v>0.50571428571428567</c:v>
                </c:pt>
                <c:pt idx="5">
                  <c:v>0.41857142857142859</c:v>
                </c:pt>
                <c:pt idx="6">
                  <c:v>0.34285714285714286</c:v>
                </c:pt>
                <c:pt idx="7">
                  <c:v>0.28428571428571431</c:v>
                </c:pt>
                <c:pt idx="8">
                  <c:v>0.24285714285714285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83-446C-8331-C5F831C98B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'A ST TH REF'!$L$17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1508016115819915"/>
          <c:y val="0.28798286565359243"/>
          <c:w val="0.1749912232308541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 4 TH REF'!$N$17</c:f>
          <c:strCache>
            <c:ptCount val="1"/>
            <c:pt idx="0">
              <c:v>Case 2 - 4. sal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'A 4 TH REF'!$A$20</c:f>
              <c:strCache>
                <c:ptCount val="1"/>
                <c:pt idx="0">
                  <c:v>Reference</c:v>
                </c:pt>
              </c:strCache>
            </c:strRef>
          </c:tx>
          <c:spPr>
            <a:ln w="381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4 TH REF'!$C$17:$K$17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4 TH REF'!$C$27:$K$27</c:f>
              <c:numCache>
                <c:formatCode>0.00</c:formatCode>
                <c:ptCount val="9"/>
                <c:pt idx="0">
                  <c:v>5.0885714285714281</c:v>
                </c:pt>
                <c:pt idx="1">
                  <c:v>2.9185714285714286</c:v>
                </c:pt>
                <c:pt idx="2">
                  <c:v>1.9614285714285713</c:v>
                </c:pt>
                <c:pt idx="3">
                  <c:v>1.3642857142857143</c:v>
                </c:pt>
                <c:pt idx="4">
                  <c:v>0.93285714285714272</c:v>
                </c:pt>
                <c:pt idx="5">
                  <c:v>0.68</c:v>
                </c:pt>
                <c:pt idx="6">
                  <c:v>0.53142857142857136</c:v>
                </c:pt>
                <c:pt idx="7">
                  <c:v>0.43000000000000005</c:v>
                </c:pt>
                <c:pt idx="8">
                  <c:v>0.38571428571428568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70-4A7E-AD8D-BAD3418F512C}"/>
            </c:ext>
          </c:extLst>
        </c:ser>
        <c:ser>
          <c:idx val="1"/>
          <c:order val="1"/>
          <c:tx>
            <c:strRef>
              <c:f>'A 4 TH REF'!$A$29</c:f>
              <c:strCache>
                <c:ptCount val="1"/>
                <c:pt idx="0">
                  <c:v>Case 2</c:v>
                </c:pt>
              </c:strCache>
            </c:strRef>
          </c:tx>
          <c:spPr>
            <a:ln w="381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4 TH REF'!$C$17:$K$17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4 TH REF'!$C$36:$K$36</c:f>
              <c:numCache>
                <c:formatCode>0.00</c:formatCode>
                <c:ptCount val="9"/>
                <c:pt idx="0">
                  <c:v>5.4714285714285724</c:v>
                </c:pt>
                <c:pt idx="1">
                  <c:v>3.5342857142857143</c:v>
                </c:pt>
                <c:pt idx="2">
                  <c:v>2.448571428571428</c:v>
                </c:pt>
                <c:pt idx="3">
                  <c:v>1.7171428571428571</c:v>
                </c:pt>
                <c:pt idx="4">
                  <c:v>1.2357142857142855</c:v>
                </c:pt>
                <c:pt idx="5">
                  <c:v>0.94571428571428573</c:v>
                </c:pt>
                <c:pt idx="6">
                  <c:v>0.76</c:v>
                </c:pt>
                <c:pt idx="7">
                  <c:v>0.62285714285714289</c:v>
                </c:pt>
                <c:pt idx="8">
                  <c:v>0.53857142857142859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70-4A7E-AD8D-BAD3418F512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'A 4 TH REF'!$L$17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1508016115819915"/>
          <c:y val="0.28798286565359243"/>
          <c:w val="0.1749912232308541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0.87618</cdr:x>
      <cdr:y>0.17321</cdr:y>
    </cdr:from>
    <cdr:to>
      <cdr:x>0.96245</cdr:x>
      <cdr:y>0.29343</cdr:y>
    </cdr:to>
    <cdr:sp macro="" textlink="'Køkken TH'!$N$18">
      <cdr:nvSpPr>
        <cdr:cNvPr id="4" name="Tekstfelt 3"/>
        <cdr:cNvSpPr txBox="1"/>
      </cdr:nvSpPr>
      <cdr:spPr>
        <a:xfrm xmlns:a="http://schemas.openxmlformats.org/drawingml/2006/main">
          <a:off x="5015717" y="371211"/>
          <a:ext cx="493855" cy="25764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Køkken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Køkken TH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0.87281</cdr:x>
      <cdr:y>0.17765</cdr:y>
    </cdr:from>
    <cdr:to>
      <cdr:x>0.95908</cdr:x>
      <cdr:y>0.29787</cdr:y>
    </cdr:to>
    <cdr:sp macro="" textlink="'Køkken TV'!$N$18">
      <cdr:nvSpPr>
        <cdr:cNvPr id="4" name="Tekstfelt 3"/>
        <cdr:cNvSpPr txBox="1"/>
      </cdr:nvSpPr>
      <cdr:spPr>
        <a:xfrm xmlns:a="http://schemas.openxmlformats.org/drawingml/2006/main">
          <a:off x="4979818" y="380736"/>
          <a:ext cx="492211" cy="25764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Køkken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Køkken TV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A ST TH REF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A ST TH REF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A 4 TH REF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A 4 TH REF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A TH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A TH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A TV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A TV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B TH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B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B TH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B TV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B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B TV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topLeftCell="A19" zoomScale="85" zoomScaleNormal="85" workbookViewId="0">
      <selection sqref="A1:O32"/>
    </sheetView>
  </sheetViews>
  <sheetFormatPr defaultRowHeight="15" x14ac:dyDescent="0.25"/>
  <cols>
    <col min="2" max="2" width="7.5703125" bestFit="1" customWidth="1"/>
    <col min="3" max="3" width="3.28515625" style="55" bestFit="1" customWidth="1"/>
    <col min="4" max="4" width="1.140625" style="55" customWidth="1"/>
    <col min="5" max="5" width="10.140625" style="55" bestFit="1" customWidth="1"/>
    <col min="6" max="6" width="10.140625" style="55" customWidth="1"/>
    <col min="7" max="7" width="9" customWidth="1"/>
    <col min="8" max="8" width="1.140625" customWidth="1"/>
    <col min="9" max="10" width="9.140625" style="55" hidden="1" customWidth="1"/>
    <col min="11" max="11" width="10.85546875" hidden="1" customWidth="1"/>
    <col min="12" max="12" width="1.140625" hidden="1" customWidth="1"/>
    <col min="15" max="15" width="8.85546875" customWidth="1"/>
    <col min="16" max="17" width="2.5703125" customWidth="1"/>
    <col min="18" max="18" width="9.140625" style="71"/>
    <col min="19" max="19" width="10.42578125" customWidth="1"/>
    <col min="20" max="20" width="9.85546875" customWidth="1"/>
  </cols>
  <sheetData>
    <row r="1" spans="1:20" ht="18" x14ac:dyDescent="0.35">
      <c r="A1" s="71"/>
      <c r="B1" s="71"/>
      <c r="C1" s="72"/>
      <c r="D1" s="72"/>
      <c r="E1" s="127" t="s">
        <v>33</v>
      </c>
      <c r="F1" s="127"/>
      <c r="G1" s="127"/>
      <c r="H1" s="71"/>
      <c r="I1" s="127" t="s">
        <v>35</v>
      </c>
      <c r="J1" s="127"/>
      <c r="K1" s="127"/>
      <c r="L1" s="71"/>
      <c r="M1" s="127" t="s">
        <v>34</v>
      </c>
      <c r="N1" s="127"/>
      <c r="O1" s="127"/>
      <c r="P1" s="71"/>
      <c r="Q1" s="71"/>
    </row>
    <row r="2" spans="1:20" x14ac:dyDescent="0.25">
      <c r="A2" s="74"/>
      <c r="B2" s="74"/>
      <c r="C2" s="75"/>
      <c r="D2" s="75"/>
      <c r="E2" s="75" t="s">
        <v>29</v>
      </c>
      <c r="F2" s="75" t="s">
        <v>16</v>
      </c>
      <c r="G2" s="79" t="s">
        <v>32</v>
      </c>
      <c r="H2" s="74"/>
      <c r="I2" s="75" t="s">
        <v>29</v>
      </c>
      <c r="J2" s="75" t="s">
        <v>16</v>
      </c>
      <c r="K2" s="75" t="s">
        <v>32</v>
      </c>
      <c r="L2" s="74"/>
      <c r="M2" s="75" t="s">
        <v>29</v>
      </c>
      <c r="N2" s="75" t="s">
        <v>16</v>
      </c>
      <c r="O2" s="74" t="s">
        <v>32</v>
      </c>
      <c r="P2" s="74"/>
      <c r="Q2" s="78"/>
    </row>
    <row r="3" spans="1:20" x14ac:dyDescent="0.25">
      <c r="A3" s="124" t="s">
        <v>0</v>
      </c>
      <c r="B3" s="110" t="s">
        <v>30</v>
      </c>
      <c r="C3" s="111" t="s">
        <v>18</v>
      </c>
      <c r="D3" s="111"/>
      <c r="E3" s="112">
        <f>'A TH'!$S$20</f>
        <v>1.3019047619047619</v>
      </c>
      <c r="F3" s="112">
        <v>0.84</v>
      </c>
      <c r="G3" s="113">
        <f>((E3-F3)/F3)*100</f>
        <v>54.988662131519284</v>
      </c>
      <c r="H3" s="114"/>
      <c r="I3" s="112">
        <f>'A TH'!$S$21</f>
        <v>0.48</v>
      </c>
      <c r="J3" s="112">
        <v>0.12</v>
      </c>
      <c r="K3" s="115">
        <f>100-(J3/I3)*100</f>
        <v>75</v>
      </c>
      <c r="L3" s="116"/>
      <c r="M3" s="112">
        <f>'A TH'!$S$26</f>
        <v>17.460317460317459</v>
      </c>
      <c r="N3" s="112">
        <v>14.29</v>
      </c>
      <c r="O3" s="113">
        <f>((M3-N3)/N3)*100</f>
        <v>22.185566552256542</v>
      </c>
      <c r="P3" s="71"/>
      <c r="Q3" s="71"/>
    </row>
    <row r="4" spans="1:20" x14ac:dyDescent="0.25">
      <c r="A4" s="125"/>
      <c r="B4" s="108"/>
      <c r="C4" s="102" t="s">
        <v>21</v>
      </c>
      <c r="D4" s="102"/>
      <c r="E4" s="92">
        <f>'A TV'!$S$20</f>
        <v>0.94317460317460333</v>
      </c>
      <c r="F4" s="92">
        <v>1.07</v>
      </c>
      <c r="G4" s="93">
        <f>((E4-F4)/F4)*100</f>
        <v>-11.852840824803431</v>
      </c>
      <c r="H4" s="94"/>
      <c r="I4" s="92">
        <f>'A TV'!$S$21</f>
        <v>0.16</v>
      </c>
      <c r="J4" s="92">
        <v>0.28000000000000003</v>
      </c>
      <c r="K4" s="95">
        <f t="shared" ref="K4:K14" si="0">100-(J4/I4)*100</f>
        <v>-75.000000000000028</v>
      </c>
      <c r="L4" s="96"/>
      <c r="M4" s="92">
        <f>'A TV'!$S$26</f>
        <v>15.873015873015872</v>
      </c>
      <c r="N4" s="92">
        <v>17.46</v>
      </c>
      <c r="O4" s="93">
        <f>((M4-N4)/N4)*100</f>
        <v>-9.0892561682939821</v>
      </c>
      <c r="P4" s="71"/>
      <c r="Q4" s="71"/>
    </row>
    <row r="5" spans="1:20" x14ac:dyDescent="0.25">
      <c r="A5" s="125"/>
      <c r="B5" s="78" t="s">
        <v>31</v>
      </c>
      <c r="C5" s="79" t="s">
        <v>18</v>
      </c>
      <c r="D5" s="79"/>
      <c r="E5" s="63">
        <f>'B TH'!$S$20</f>
        <v>0.33511111111111114</v>
      </c>
      <c r="F5" s="63">
        <v>0.3</v>
      </c>
      <c r="G5" s="90">
        <f t="shared" ref="G5:G8" si="1">((E5-F5)/F5)*100</f>
        <v>11.703703703703717</v>
      </c>
      <c r="H5" s="68"/>
      <c r="I5" s="63">
        <f>'B TH'!$S$21</f>
        <v>0.09</v>
      </c>
      <c r="J5" s="63">
        <v>0.06</v>
      </c>
      <c r="K5" s="67">
        <f t="shared" si="0"/>
        <v>33.333333333333343</v>
      </c>
      <c r="L5" s="82"/>
      <c r="M5" s="63">
        <f>ROUNDUP('B TH'!$S$26,2)</f>
        <v>6.67</v>
      </c>
      <c r="N5" s="63">
        <v>6.67</v>
      </c>
      <c r="O5" s="90">
        <f t="shared" ref="O5:O8" si="2">((M5-N5)/N5)*100</f>
        <v>0</v>
      </c>
      <c r="P5" s="71"/>
      <c r="Q5" s="71"/>
    </row>
    <row r="6" spans="1:20" x14ac:dyDescent="0.25">
      <c r="A6" s="125"/>
      <c r="B6" s="78"/>
      <c r="C6" s="79" t="s">
        <v>21</v>
      </c>
      <c r="D6" s="79"/>
      <c r="E6" s="63">
        <f>'B TV'!$S$20</f>
        <v>0.40088888888888879</v>
      </c>
      <c r="F6" s="63">
        <v>0.38</v>
      </c>
      <c r="G6" s="90">
        <f t="shared" si="1"/>
        <v>5.497076023391787</v>
      </c>
      <c r="H6" s="68"/>
      <c r="I6" s="63">
        <f>'B TV'!$S$21</f>
        <v>0.16</v>
      </c>
      <c r="J6" s="63">
        <v>0.13</v>
      </c>
      <c r="K6" s="67">
        <f t="shared" si="0"/>
        <v>18.75</v>
      </c>
      <c r="L6" s="82"/>
      <c r="M6" s="63">
        <f>ROUNDUP('B TV'!$S$26,2)</f>
        <v>6.67</v>
      </c>
      <c r="N6" s="63">
        <v>6.67</v>
      </c>
      <c r="O6" s="90">
        <f t="shared" si="2"/>
        <v>0</v>
      </c>
      <c r="P6" s="71"/>
      <c r="Q6" s="71"/>
    </row>
    <row r="7" spans="1:20" x14ac:dyDescent="0.25">
      <c r="A7" s="125"/>
      <c r="B7" s="108" t="s">
        <v>19</v>
      </c>
      <c r="C7" s="109" t="s">
        <v>18</v>
      </c>
      <c r="D7" s="109"/>
      <c r="E7" s="103">
        <f>'Køkken TH'!$S$20</f>
        <v>0.5485714285714286</v>
      </c>
      <c r="F7" s="103">
        <v>0.53</v>
      </c>
      <c r="G7" s="104">
        <f t="shared" si="1"/>
        <v>3.5040431266846364</v>
      </c>
      <c r="H7" s="105"/>
      <c r="I7" s="103">
        <f>'Køkken TH'!$S$21</f>
        <v>0.09</v>
      </c>
      <c r="J7" s="103">
        <v>7.0000000000000007E-2</v>
      </c>
      <c r="K7" s="106">
        <f t="shared" si="0"/>
        <v>22.222222222222214</v>
      </c>
      <c r="L7" s="107"/>
      <c r="M7" s="103">
        <f>'Køkken TH'!$S$26</f>
        <v>9.5238095238095237</v>
      </c>
      <c r="N7" s="103">
        <v>9.52</v>
      </c>
      <c r="O7" s="104">
        <f t="shared" si="2"/>
        <v>4.0016006402564613E-2</v>
      </c>
      <c r="P7" s="71"/>
      <c r="Q7" s="71"/>
    </row>
    <row r="8" spans="1:20" x14ac:dyDescent="0.25">
      <c r="A8" s="126"/>
      <c r="B8" s="117"/>
      <c r="C8" s="118" t="s">
        <v>21</v>
      </c>
      <c r="D8" s="118"/>
      <c r="E8" s="119">
        <f>'Køkken TV'!$S$20</f>
        <v>0.36619047619047623</v>
      </c>
      <c r="F8" s="119">
        <v>0.37</v>
      </c>
      <c r="G8" s="120">
        <f t="shared" si="1"/>
        <v>-1.029601029601017</v>
      </c>
      <c r="H8" s="121"/>
      <c r="I8" s="119">
        <f>'Køkken TH'!$S$21</f>
        <v>0.09</v>
      </c>
      <c r="J8" s="119">
        <v>0.06</v>
      </c>
      <c r="K8" s="122">
        <f t="shared" si="0"/>
        <v>33.333333333333343</v>
      </c>
      <c r="L8" s="123"/>
      <c r="M8" s="119">
        <f>'Køkken TV'!$S$26</f>
        <v>9.5238095238095237</v>
      </c>
      <c r="N8" s="119">
        <v>4.76</v>
      </c>
      <c r="O8" s="120">
        <f t="shared" si="2"/>
        <v>100.08003201280513</v>
      </c>
      <c r="P8" s="74"/>
      <c r="Q8" s="78"/>
    </row>
    <row r="9" spans="1:20" x14ac:dyDescent="0.25">
      <c r="A9" s="124" t="s">
        <v>1</v>
      </c>
      <c r="B9" s="76" t="s">
        <v>30</v>
      </c>
      <c r="C9" s="77" t="s">
        <v>18</v>
      </c>
      <c r="D9" s="77"/>
      <c r="E9" s="62">
        <f>'A TH'!$S$29</f>
        <v>1.4461904761904758</v>
      </c>
      <c r="F9" s="62">
        <v>1.22</v>
      </c>
      <c r="G9" s="89">
        <f>((E9-F9)/F9)*100</f>
        <v>18.540202966432446</v>
      </c>
      <c r="H9" s="66"/>
      <c r="I9" s="62">
        <f>'A TH'!$S$30</f>
        <v>0.61</v>
      </c>
      <c r="J9" s="62">
        <v>0.42</v>
      </c>
      <c r="K9" s="65">
        <f>100-(J9/I9)*100</f>
        <v>31.147540983606561</v>
      </c>
      <c r="L9" s="81"/>
      <c r="M9" s="62">
        <f>ROUNDUP('A TH'!$S$35,2)</f>
        <v>17.470000000000002</v>
      </c>
      <c r="N9" s="62">
        <v>17.46</v>
      </c>
      <c r="O9" s="89">
        <f>((M9-N9)/N9)*100</f>
        <v>5.7273768613983748E-2</v>
      </c>
      <c r="P9" s="71"/>
      <c r="Q9" s="71"/>
    </row>
    <row r="10" spans="1:20" x14ac:dyDescent="0.25">
      <c r="A10" s="125"/>
      <c r="B10" s="78"/>
      <c r="C10" s="79" t="s">
        <v>21</v>
      </c>
      <c r="D10" s="79"/>
      <c r="E10" s="63">
        <f>'A TV'!$S$29</f>
        <v>1.0999999999999996</v>
      </c>
      <c r="F10" s="63">
        <v>1.07</v>
      </c>
      <c r="G10" s="90">
        <f>((E10-F10)/F10)*100</f>
        <v>2.8037383177569701</v>
      </c>
      <c r="H10" s="68"/>
      <c r="I10" s="63">
        <f>'A TV'!$S$30</f>
        <v>0.28000000000000003</v>
      </c>
      <c r="J10" s="63">
        <v>0.26</v>
      </c>
      <c r="K10" s="67">
        <f t="shared" si="0"/>
        <v>7.142857142857153</v>
      </c>
      <c r="L10" s="82"/>
      <c r="M10" s="63">
        <f>'A TV'!$S$35</f>
        <v>17.460317460317459</v>
      </c>
      <c r="N10" s="63">
        <v>15.87</v>
      </c>
      <c r="O10" s="90">
        <f>((M10-N10)/N10)*100</f>
        <v>10.020903971754629</v>
      </c>
      <c r="P10" s="71"/>
      <c r="Q10" s="71"/>
    </row>
    <row r="11" spans="1:20" x14ac:dyDescent="0.25">
      <c r="A11" s="125"/>
      <c r="B11" s="108" t="s">
        <v>31</v>
      </c>
      <c r="C11" s="109" t="s">
        <v>18</v>
      </c>
      <c r="D11" s="109"/>
      <c r="E11" s="103">
        <f>'B TH'!$S$29</f>
        <v>0.48422222222222222</v>
      </c>
      <c r="F11" s="103">
        <v>0.43</v>
      </c>
      <c r="G11" s="104">
        <f t="shared" ref="G11:G14" si="3">((E11-F11)/F11)*100</f>
        <v>12.60981912144703</v>
      </c>
      <c r="H11" s="105"/>
      <c r="I11" s="103">
        <f>'B TH'!$S$30</f>
        <v>0.14000000000000001</v>
      </c>
      <c r="J11" s="103">
        <v>7.0000000000000007E-2</v>
      </c>
      <c r="K11" s="106">
        <f t="shared" si="0"/>
        <v>50</v>
      </c>
      <c r="L11" s="107"/>
      <c r="M11" s="103">
        <f>ROUNDUP('B TH'!$S$35,2)</f>
        <v>6.67</v>
      </c>
      <c r="N11" s="103">
        <v>6.67</v>
      </c>
      <c r="O11" s="104">
        <f t="shared" ref="O11:O14" si="4">((M11-N11)/N11)*100</f>
        <v>0</v>
      </c>
      <c r="P11" s="71"/>
      <c r="Q11" s="71"/>
      <c r="S11" s="80"/>
      <c r="T11" s="80"/>
    </row>
    <row r="12" spans="1:20" x14ac:dyDescent="0.25">
      <c r="A12" s="125"/>
      <c r="B12" s="108"/>
      <c r="C12" s="109" t="s">
        <v>21</v>
      </c>
      <c r="D12" s="109"/>
      <c r="E12" s="103">
        <f>'B TV'!$S$29</f>
        <v>0.50222222222222213</v>
      </c>
      <c r="F12" s="103">
        <v>0.48</v>
      </c>
      <c r="G12" s="104">
        <f t="shared" si="3"/>
        <v>4.6296296296296138</v>
      </c>
      <c r="H12" s="105"/>
      <c r="I12" s="103">
        <f>'B TV'!$S$30</f>
        <v>0.16</v>
      </c>
      <c r="J12" s="103">
        <v>0.11</v>
      </c>
      <c r="K12" s="106">
        <f t="shared" si="0"/>
        <v>31.25</v>
      </c>
      <c r="L12" s="107"/>
      <c r="M12" s="103">
        <f>ROUNDUP('B TV'!$S$35,2)</f>
        <v>6.67</v>
      </c>
      <c r="N12" s="103">
        <v>6.67</v>
      </c>
      <c r="O12" s="104">
        <f t="shared" si="4"/>
        <v>0</v>
      </c>
      <c r="P12" s="71"/>
      <c r="Q12" s="71"/>
      <c r="S12" s="80"/>
      <c r="T12" s="80"/>
    </row>
    <row r="13" spans="1:20" x14ac:dyDescent="0.25">
      <c r="A13" s="125"/>
      <c r="B13" s="78" t="s">
        <v>19</v>
      </c>
      <c r="C13" s="79" t="s">
        <v>18</v>
      </c>
      <c r="D13" s="79"/>
      <c r="E13" s="63">
        <f>'Køkken TH'!$S$29</f>
        <v>0.64809523809523806</v>
      </c>
      <c r="F13" s="63">
        <v>0.64</v>
      </c>
      <c r="G13" s="90">
        <f t="shared" si="3"/>
        <v>1.2648809523809443</v>
      </c>
      <c r="H13" s="68"/>
      <c r="I13" s="63">
        <f>'Køkken TH'!$S$30</f>
        <v>0.12</v>
      </c>
      <c r="J13" s="63">
        <v>0.14000000000000001</v>
      </c>
      <c r="K13" s="67">
        <f t="shared" si="0"/>
        <v>-16.666666666666671</v>
      </c>
      <c r="L13" s="82"/>
      <c r="M13" s="63">
        <f>'Køkken TH'!$S$35</f>
        <v>14.285714285714285</v>
      </c>
      <c r="N13" s="63">
        <v>9.52</v>
      </c>
      <c r="O13" s="90">
        <f t="shared" si="4"/>
        <v>50.060024009603843</v>
      </c>
      <c r="P13" s="71"/>
      <c r="Q13" s="71"/>
      <c r="S13" s="80"/>
      <c r="T13" s="80"/>
    </row>
    <row r="14" spans="1:20" x14ac:dyDescent="0.25">
      <c r="A14" s="126"/>
      <c r="B14" s="74"/>
      <c r="C14" s="75" t="s">
        <v>21</v>
      </c>
      <c r="D14" s="75"/>
      <c r="E14" s="64">
        <f>'Køkken TV'!$S$29</f>
        <v>0.46857142857142847</v>
      </c>
      <c r="F14" s="64">
        <v>0.48</v>
      </c>
      <c r="G14" s="91">
        <f t="shared" si="3"/>
        <v>-2.3809523809523983</v>
      </c>
      <c r="H14" s="70"/>
      <c r="I14" s="64">
        <f>'Køkken TV'!$S$30</f>
        <v>0.13</v>
      </c>
      <c r="J14" s="64">
        <v>0.16</v>
      </c>
      <c r="K14" s="69">
        <f t="shared" si="0"/>
        <v>-23.07692307692308</v>
      </c>
      <c r="L14" s="83"/>
      <c r="M14" s="64">
        <f>'Køkken TV'!$S$35</f>
        <v>9.5238095238095237</v>
      </c>
      <c r="N14" s="64">
        <v>9.52</v>
      </c>
      <c r="O14" s="91">
        <f t="shared" si="4"/>
        <v>4.0016006402564613E-2</v>
      </c>
      <c r="P14" s="74"/>
      <c r="Q14" s="78"/>
      <c r="S14" s="80"/>
      <c r="T14" s="80"/>
    </row>
    <row r="15" spans="1:20" x14ac:dyDescent="0.25">
      <c r="A15" s="124" t="s">
        <v>2</v>
      </c>
      <c r="B15" s="110" t="s">
        <v>30</v>
      </c>
      <c r="C15" s="111" t="s">
        <v>18</v>
      </c>
      <c r="D15" s="111"/>
      <c r="E15" s="112">
        <f>'A TH'!$S$38</f>
        <v>1.7258730158730162</v>
      </c>
      <c r="F15" s="112">
        <v>1.41</v>
      </c>
      <c r="G15" s="113">
        <f>((E15-F15)/F15)*100</f>
        <v>22.402341551277754</v>
      </c>
      <c r="H15" s="114"/>
      <c r="I15" s="112">
        <f>'A TH'!$S$39</f>
        <v>0.9</v>
      </c>
      <c r="J15" s="112">
        <v>0.62</v>
      </c>
      <c r="K15" s="115">
        <f>100-(J15/I15)*100</f>
        <v>31.111111111111114</v>
      </c>
      <c r="L15" s="116"/>
      <c r="M15" s="112">
        <f>'A TH'!$S$44</f>
        <v>28.571428571428569</v>
      </c>
      <c r="N15" s="112">
        <v>19.05</v>
      </c>
      <c r="O15" s="113">
        <f>((M15-N15)/N15)*100</f>
        <v>49.981252343457051</v>
      </c>
      <c r="P15" s="71"/>
      <c r="Q15" s="71"/>
      <c r="S15" s="80"/>
      <c r="T15" s="80"/>
    </row>
    <row r="16" spans="1:20" x14ac:dyDescent="0.25">
      <c r="A16" s="125"/>
      <c r="B16" s="108"/>
      <c r="C16" s="109" t="s">
        <v>21</v>
      </c>
      <c r="D16" s="109"/>
      <c r="E16" s="103">
        <f>'A TV'!$S$38</f>
        <v>1.2976190476190474</v>
      </c>
      <c r="F16" s="103">
        <v>1</v>
      </c>
      <c r="G16" s="104">
        <f>((E16-F16)/F16)*100</f>
        <v>29.761904761904745</v>
      </c>
      <c r="H16" s="105"/>
      <c r="I16" s="103">
        <f>'A TV'!$S$39</f>
        <v>0.5</v>
      </c>
      <c r="J16" s="103">
        <v>0.26</v>
      </c>
      <c r="K16" s="106">
        <f t="shared" ref="K16:K20" si="5">100-(J16/I16)*100</f>
        <v>48</v>
      </c>
      <c r="L16" s="107"/>
      <c r="M16" s="103">
        <f>'A TV'!$S$44</f>
        <v>17.460317460317459</v>
      </c>
      <c r="N16" s="103">
        <v>17.46</v>
      </c>
      <c r="O16" s="104">
        <f>((M16-N16)/N16)*100</f>
        <v>1.8182148766198707E-3</v>
      </c>
      <c r="P16" s="71"/>
      <c r="Q16" s="71"/>
    </row>
    <row r="17" spans="1:17" x14ac:dyDescent="0.25">
      <c r="A17" s="125"/>
      <c r="B17" s="78" t="s">
        <v>31</v>
      </c>
      <c r="C17" s="79" t="s">
        <v>18</v>
      </c>
      <c r="D17" s="79"/>
      <c r="E17" s="63">
        <f>'B TH'!$S$38</f>
        <v>0.60266666666666657</v>
      </c>
      <c r="F17" s="63">
        <v>0.64</v>
      </c>
      <c r="G17" s="90">
        <f t="shared" ref="G17:G20" si="6">((E17-F17)/F17)*100</f>
        <v>-5.8333333333333499</v>
      </c>
      <c r="H17" s="68"/>
      <c r="I17" s="63">
        <f>'B TH'!$S$39</f>
        <v>0.15</v>
      </c>
      <c r="J17" s="63">
        <v>0.19</v>
      </c>
      <c r="K17" s="67">
        <f t="shared" si="5"/>
        <v>-26.666666666666686</v>
      </c>
      <c r="L17" s="82"/>
      <c r="M17" s="63">
        <f>ROUNDUP('B TH'!$S$44,2)</f>
        <v>8.89</v>
      </c>
      <c r="N17" s="63">
        <v>8.89</v>
      </c>
      <c r="O17" s="90">
        <f t="shared" ref="O17:O20" si="7">((M17-N17)/N17)*100</f>
        <v>0</v>
      </c>
      <c r="P17" s="71"/>
      <c r="Q17" s="71"/>
    </row>
    <row r="18" spans="1:17" x14ac:dyDescent="0.25">
      <c r="A18" s="125"/>
      <c r="B18" s="78"/>
      <c r="C18" s="79" t="s">
        <v>21</v>
      </c>
      <c r="D18" s="79"/>
      <c r="E18" s="63">
        <f>'B TV'!$S$38</f>
        <v>0.74844444444444458</v>
      </c>
      <c r="F18" s="63">
        <v>0.71</v>
      </c>
      <c r="G18" s="90">
        <f t="shared" si="6"/>
        <v>5.4147104851330443</v>
      </c>
      <c r="H18" s="68"/>
      <c r="I18" s="63">
        <f>'B TV'!$S$39</f>
        <v>0.27</v>
      </c>
      <c r="J18" s="63">
        <v>0.26</v>
      </c>
      <c r="K18" s="67">
        <f t="shared" si="5"/>
        <v>3.7037037037037095</v>
      </c>
      <c r="L18" s="82"/>
      <c r="M18" s="63">
        <f>ROUNDUP('B TV'!$S$44,2)</f>
        <v>8.89</v>
      </c>
      <c r="N18" s="63">
        <v>8.89</v>
      </c>
      <c r="O18" s="90">
        <f t="shared" si="7"/>
        <v>0</v>
      </c>
      <c r="P18" s="71"/>
      <c r="Q18" s="71"/>
    </row>
    <row r="19" spans="1:17" x14ac:dyDescent="0.25">
      <c r="A19" s="125"/>
      <c r="B19" s="108" t="s">
        <v>19</v>
      </c>
      <c r="C19" s="109" t="s">
        <v>18</v>
      </c>
      <c r="D19" s="109"/>
      <c r="E19" s="103">
        <f>'Køkken TH'!$S$38</f>
        <v>0.74952380952380948</v>
      </c>
      <c r="F19" s="103">
        <v>0.77</v>
      </c>
      <c r="G19" s="104">
        <f t="shared" si="6"/>
        <v>-2.6592455163883812</v>
      </c>
      <c r="H19" s="105"/>
      <c r="I19" s="103">
        <f>'Køkken TH'!$S$39</f>
        <v>0.22</v>
      </c>
      <c r="J19" s="103">
        <v>0.27</v>
      </c>
      <c r="K19" s="106">
        <f t="shared" si="5"/>
        <v>-22.727272727272734</v>
      </c>
      <c r="L19" s="107"/>
      <c r="M19" s="103">
        <f>ROUNDUP('Køkken TH'!$S$44,2)</f>
        <v>14.29</v>
      </c>
      <c r="N19" s="103">
        <v>14.29</v>
      </c>
      <c r="O19" s="104">
        <f t="shared" si="7"/>
        <v>0</v>
      </c>
      <c r="P19" s="71"/>
      <c r="Q19" s="71"/>
    </row>
    <row r="20" spans="1:17" x14ac:dyDescent="0.25">
      <c r="A20" s="126"/>
      <c r="B20" s="117"/>
      <c r="C20" s="118" t="s">
        <v>21</v>
      </c>
      <c r="D20" s="118"/>
      <c r="E20" s="119">
        <f>'Køkken TV'!$S$38</f>
        <v>0.56047619047619057</v>
      </c>
      <c r="F20" s="119">
        <v>0.6</v>
      </c>
      <c r="G20" s="120">
        <f t="shared" si="6"/>
        <v>-6.5873015873015683</v>
      </c>
      <c r="H20" s="121"/>
      <c r="I20" s="119">
        <f>'Køkken TV'!$S$39</f>
        <v>0.24</v>
      </c>
      <c r="J20" s="119">
        <v>0.31</v>
      </c>
      <c r="K20" s="122">
        <f t="shared" si="5"/>
        <v>-29.166666666666686</v>
      </c>
      <c r="L20" s="123"/>
      <c r="M20" s="119">
        <f>'Køkken TV'!$S$44</f>
        <v>9.5238095238095237</v>
      </c>
      <c r="N20" s="119">
        <v>9.52</v>
      </c>
      <c r="O20" s="120">
        <f t="shared" si="7"/>
        <v>4.0016006402564613E-2</v>
      </c>
      <c r="P20" s="74"/>
      <c r="Q20" s="78"/>
    </row>
    <row r="21" spans="1:17" x14ac:dyDescent="0.25">
      <c r="A21" s="125" t="s">
        <v>3</v>
      </c>
      <c r="B21" s="78" t="s">
        <v>30</v>
      </c>
      <c r="C21" s="79" t="s">
        <v>18</v>
      </c>
      <c r="D21" s="79"/>
      <c r="E21" s="63">
        <f>'A TH'!$S$47</f>
        <v>1.8636507936507938</v>
      </c>
      <c r="F21" s="63">
        <v>1.54</v>
      </c>
      <c r="G21" s="89">
        <f>((E21-F21)/F21)*100</f>
        <v>21.016285301999595</v>
      </c>
      <c r="H21" s="68"/>
      <c r="I21" s="63">
        <f>'A TH'!$S$48</f>
        <v>1.04</v>
      </c>
      <c r="J21" s="63">
        <v>0.71</v>
      </c>
      <c r="K21" s="67">
        <f>100-(J21/I21)*100</f>
        <v>31.730769230769241</v>
      </c>
      <c r="L21" s="82"/>
      <c r="M21" s="63">
        <f>'A TH'!$S$53</f>
        <v>31.746031746031743</v>
      </c>
      <c r="N21" s="63">
        <v>20.63</v>
      </c>
      <c r="O21" s="89">
        <f>((M21-N21)/N21)*100</f>
        <v>53.882848987066147</v>
      </c>
      <c r="P21" s="71"/>
      <c r="Q21" s="71"/>
    </row>
    <row r="22" spans="1:17" x14ac:dyDescent="0.25">
      <c r="A22" s="125"/>
      <c r="B22" s="78"/>
      <c r="C22" s="79" t="s">
        <v>21</v>
      </c>
      <c r="D22" s="79"/>
      <c r="E22" s="63">
        <f>'A TV'!$S$47</f>
        <v>1.4958730158730158</v>
      </c>
      <c r="F22" s="63">
        <v>1.2</v>
      </c>
      <c r="G22" s="90">
        <f>((E22-F22)/F22)*100</f>
        <v>24.656084656084655</v>
      </c>
      <c r="H22" s="68"/>
      <c r="I22" s="63">
        <f>'A TV'!$S$48</f>
        <v>0.7</v>
      </c>
      <c r="J22" s="63">
        <v>0.48</v>
      </c>
      <c r="K22" s="67">
        <f t="shared" ref="K22:K26" si="8">100-(J22/I22)*100</f>
        <v>31.428571428571431</v>
      </c>
      <c r="L22" s="82"/>
      <c r="M22" s="63">
        <f>'A TV'!$S$53</f>
        <v>19.047619047619047</v>
      </c>
      <c r="N22" s="63">
        <v>17.46</v>
      </c>
      <c r="O22" s="90">
        <f>((M22-N22)/N22)*100</f>
        <v>9.0928925980472304</v>
      </c>
      <c r="P22" s="71"/>
      <c r="Q22" s="71"/>
    </row>
    <row r="23" spans="1:17" x14ac:dyDescent="0.25">
      <c r="A23" s="125"/>
      <c r="B23" s="108" t="s">
        <v>31</v>
      </c>
      <c r="C23" s="109" t="s">
        <v>18</v>
      </c>
      <c r="D23" s="109"/>
      <c r="E23" s="103">
        <f>'B TH'!$S$47</f>
        <v>0.82022222222222219</v>
      </c>
      <c r="F23" s="103">
        <v>0.81</v>
      </c>
      <c r="G23" s="104">
        <f t="shared" ref="G23:G26" si="9">((E23-F23)/F23)*100</f>
        <v>1.2620027434842138</v>
      </c>
      <c r="H23" s="105"/>
      <c r="I23" s="103">
        <f>'B TH'!$S$48</f>
        <v>0.33</v>
      </c>
      <c r="J23" s="103">
        <v>0.34</v>
      </c>
      <c r="K23" s="106">
        <f t="shared" si="8"/>
        <v>-3.0303030303030312</v>
      </c>
      <c r="L23" s="107"/>
      <c r="M23" s="103">
        <f>'B TH'!$S$53</f>
        <v>13.333333333333334</v>
      </c>
      <c r="N23" s="103">
        <v>13.33</v>
      </c>
      <c r="O23" s="104">
        <f t="shared" ref="O23:O26" si="10">((M23-N23)/N23)*100</f>
        <v>2.5006251562894634E-2</v>
      </c>
      <c r="P23" s="71"/>
      <c r="Q23" s="71"/>
    </row>
    <row r="24" spans="1:17" x14ac:dyDescent="0.25">
      <c r="A24" s="125"/>
      <c r="B24" s="108"/>
      <c r="C24" s="109" t="s">
        <v>21</v>
      </c>
      <c r="D24" s="109"/>
      <c r="E24" s="103">
        <f>'B TV'!$S$47</f>
        <v>0.93266666666666664</v>
      </c>
      <c r="F24" s="103">
        <v>0.91</v>
      </c>
      <c r="G24" s="104">
        <f t="shared" si="9"/>
        <v>2.4908424908424847</v>
      </c>
      <c r="H24" s="105"/>
      <c r="I24" s="103">
        <f>'B TV'!$S$48</f>
        <v>0.43</v>
      </c>
      <c r="J24" s="103">
        <v>0.42</v>
      </c>
      <c r="K24" s="106">
        <f t="shared" si="8"/>
        <v>2.3255813953488484</v>
      </c>
      <c r="L24" s="107"/>
      <c r="M24" s="103">
        <f>'B TV'!$S$53</f>
        <v>13.333333333333334</v>
      </c>
      <c r="N24" s="103">
        <v>13.33</v>
      </c>
      <c r="O24" s="104">
        <f t="shared" si="10"/>
        <v>2.5006251562894634E-2</v>
      </c>
      <c r="P24" s="71"/>
      <c r="Q24" s="71"/>
    </row>
    <row r="25" spans="1:17" x14ac:dyDescent="0.25">
      <c r="A25" s="125"/>
      <c r="B25" s="78" t="s">
        <v>19</v>
      </c>
      <c r="C25" s="79" t="s">
        <v>18</v>
      </c>
      <c r="D25" s="79"/>
      <c r="E25" s="63">
        <f>'Køkken TH'!$S$47</f>
        <v>0.88285714285714278</v>
      </c>
      <c r="F25" s="63">
        <v>0.92</v>
      </c>
      <c r="G25" s="90">
        <f t="shared" si="9"/>
        <v>-4.0372670807453535</v>
      </c>
      <c r="H25" s="68"/>
      <c r="I25" s="63">
        <f>'Køkken TH'!$S$48</f>
        <v>0.35</v>
      </c>
      <c r="J25" s="63">
        <v>0.4</v>
      </c>
      <c r="K25" s="67">
        <f t="shared" si="8"/>
        <v>-14.285714285714306</v>
      </c>
      <c r="L25" s="82"/>
      <c r="M25" s="63">
        <f>ROUNDUP('Køkken TH'!$S$53,2)</f>
        <v>14.29</v>
      </c>
      <c r="N25" s="63">
        <v>14.29</v>
      </c>
      <c r="O25" s="90">
        <f t="shared" si="10"/>
        <v>0</v>
      </c>
      <c r="P25" s="71"/>
      <c r="Q25" s="71"/>
    </row>
    <row r="26" spans="1:17" x14ac:dyDescent="0.25">
      <c r="A26" s="126"/>
      <c r="B26" s="74"/>
      <c r="C26" s="75" t="s">
        <v>21</v>
      </c>
      <c r="D26" s="75"/>
      <c r="E26" s="64">
        <f>'Køkken TV'!$S$47</f>
        <v>0.6909523809523811</v>
      </c>
      <c r="F26" s="64">
        <v>0.74</v>
      </c>
      <c r="G26" s="91">
        <f t="shared" si="9"/>
        <v>-6.6280566280566067</v>
      </c>
      <c r="H26" s="70"/>
      <c r="I26" s="64">
        <f>'Køkken TV'!$S$48</f>
        <v>0.38</v>
      </c>
      <c r="J26" s="64">
        <v>0.46</v>
      </c>
      <c r="K26" s="69">
        <f t="shared" si="8"/>
        <v>-21.05263157894737</v>
      </c>
      <c r="L26" s="83"/>
      <c r="M26" s="64">
        <f>'Køkken TV'!$S$53</f>
        <v>9.5238095238095237</v>
      </c>
      <c r="N26" s="64">
        <v>9.52</v>
      </c>
      <c r="O26" s="91">
        <f t="shared" si="10"/>
        <v>4.0016006402564613E-2</v>
      </c>
      <c r="P26" s="74"/>
      <c r="Q26" s="78"/>
    </row>
    <row r="27" spans="1:17" x14ac:dyDescent="0.25">
      <c r="A27" s="124" t="s">
        <v>4</v>
      </c>
      <c r="B27" s="108" t="s">
        <v>30</v>
      </c>
      <c r="C27" s="109" t="s">
        <v>18</v>
      </c>
      <c r="D27" s="109"/>
      <c r="E27" s="103">
        <f>'A TH'!$S$56</f>
        <v>1.9193650793650792</v>
      </c>
      <c r="F27" s="103">
        <v>1.59</v>
      </c>
      <c r="G27" s="113">
        <f>((E27-F27)/F27)*100</f>
        <v>20.714784865728241</v>
      </c>
      <c r="H27" s="105"/>
      <c r="I27" s="103">
        <f>'A TH'!$S$57</f>
        <v>1.22</v>
      </c>
      <c r="J27" s="103">
        <v>0.91</v>
      </c>
      <c r="K27" s="106">
        <f>100-(J27/I27)*100</f>
        <v>25.409836065573771</v>
      </c>
      <c r="L27" s="107"/>
      <c r="M27" s="103">
        <f>'A TH'!$S$62</f>
        <v>31.746031746031743</v>
      </c>
      <c r="N27" s="103">
        <v>22.22</v>
      </c>
      <c r="O27" s="113">
        <f>((M27-N27)/N27)*100</f>
        <v>42.871430000142865</v>
      </c>
      <c r="P27" s="71"/>
      <c r="Q27" s="71"/>
    </row>
    <row r="28" spans="1:17" x14ac:dyDescent="0.25">
      <c r="A28" s="125"/>
      <c r="B28" s="108"/>
      <c r="C28" s="109" t="s">
        <v>21</v>
      </c>
      <c r="D28" s="109"/>
      <c r="E28" s="103">
        <f>'A TV'!$S$56</f>
        <v>1.6066666666666669</v>
      </c>
      <c r="F28" s="103">
        <v>1.42</v>
      </c>
      <c r="G28" s="104">
        <f>((E28-F28)/F28)*100</f>
        <v>13.145539906103309</v>
      </c>
      <c r="H28" s="105"/>
      <c r="I28" s="103">
        <f>'A TV'!$S$57</f>
        <v>0.91</v>
      </c>
      <c r="J28" s="103">
        <v>0.75</v>
      </c>
      <c r="K28" s="106">
        <f t="shared" ref="K28:K32" si="11">100-(J28/I28)*100</f>
        <v>17.582417582417591</v>
      </c>
      <c r="L28" s="107"/>
      <c r="M28" s="103">
        <f>'A TV'!$S$62</f>
        <v>28.571428571428569</v>
      </c>
      <c r="N28" s="103">
        <v>17.46</v>
      </c>
      <c r="O28" s="104">
        <f>((M28-N28)/N28)*100</f>
        <v>63.639338897070843</v>
      </c>
      <c r="P28" s="71"/>
      <c r="Q28" s="71"/>
    </row>
    <row r="29" spans="1:17" x14ac:dyDescent="0.25">
      <c r="A29" s="125"/>
      <c r="B29" s="78" t="s">
        <v>31</v>
      </c>
      <c r="C29" s="79" t="s">
        <v>18</v>
      </c>
      <c r="D29" s="79"/>
      <c r="E29" s="63">
        <f>'B TH'!$S$56</f>
        <v>0.9642222222222222</v>
      </c>
      <c r="F29" s="63">
        <v>0.97</v>
      </c>
      <c r="G29" s="90">
        <f t="shared" ref="G29:G32" si="12">((E29-F29)/F29)*100</f>
        <v>-0.59564719358533713</v>
      </c>
      <c r="H29" s="68"/>
      <c r="I29" s="63">
        <f>'B TH'!$S$57</f>
        <v>0.52</v>
      </c>
      <c r="J29" s="63">
        <v>0.52</v>
      </c>
      <c r="K29" s="67">
        <f t="shared" si="11"/>
        <v>0</v>
      </c>
      <c r="L29" s="82"/>
      <c r="M29" s="63">
        <f>ROUNDUP('B TH'!$S$62,2)</f>
        <v>13.34</v>
      </c>
      <c r="N29" s="63">
        <v>13.33</v>
      </c>
      <c r="O29" s="90">
        <f t="shared" ref="O29:O32" si="13">((M29-N29)/N29)*100</f>
        <v>7.5018754688670572E-2</v>
      </c>
      <c r="P29" s="71"/>
      <c r="Q29" s="71"/>
    </row>
    <row r="30" spans="1:17" x14ac:dyDescent="0.25">
      <c r="A30" s="125"/>
      <c r="B30" s="78"/>
      <c r="C30" s="79" t="s">
        <v>21</v>
      </c>
      <c r="D30" s="79"/>
      <c r="E30" s="63">
        <f>'B TV'!$S$56</f>
        <v>1.0519999999999998</v>
      </c>
      <c r="F30" s="63">
        <v>1.01</v>
      </c>
      <c r="G30" s="90">
        <f t="shared" si="12"/>
        <v>4.1584158415841399</v>
      </c>
      <c r="H30" s="68"/>
      <c r="I30" s="63">
        <f>'B TV'!$S$57</f>
        <v>0.59</v>
      </c>
      <c r="J30" s="63">
        <v>0.55000000000000004</v>
      </c>
      <c r="K30" s="67">
        <f t="shared" si="11"/>
        <v>6.7796610169491487</v>
      </c>
      <c r="L30" s="82"/>
      <c r="M30" s="63">
        <f>ROUNDUP('B TV'!$S$62,2)</f>
        <v>13.34</v>
      </c>
      <c r="N30" s="63">
        <v>13.33</v>
      </c>
      <c r="O30" s="90">
        <f t="shared" si="13"/>
        <v>7.5018754688670572E-2</v>
      </c>
      <c r="P30" s="71"/>
      <c r="Q30" s="71"/>
    </row>
    <row r="31" spans="1:17" x14ac:dyDescent="0.25">
      <c r="A31" s="125"/>
      <c r="B31" s="108" t="s">
        <v>19</v>
      </c>
      <c r="C31" s="109" t="s">
        <v>18</v>
      </c>
      <c r="D31" s="109"/>
      <c r="E31" s="103">
        <f>'Køkken TH'!$S$56</f>
        <v>1.009047619047619</v>
      </c>
      <c r="F31" s="103">
        <v>1.06</v>
      </c>
      <c r="G31" s="104">
        <f t="shared" si="12"/>
        <v>-4.8068283917340642</v>
      </c>
      <c r="H31" s="105"/>
      <c r="I31" s="103">
        <f>'Køkken TH'!$S$57</f>
        <v>0.48</v>
      </c>
      <c r="J31" s="103">
        <v>0.53</v>
      </c>
      <c r="K31" s="106">
        <f t="shared" si="11"/>
        <v>-10.416666666666671</v>
      </c>
      <c r="L31" s="107"/>
      <c r="M31" s="103">
        <f>ROUNDUP('Køkken TH'!$S$62,2)</f>
        <v>14.29</v>
      </c>
      <c r="N31" s="103">
        <v>14.29</v>
      </c>
      <c r="O31" s="104">
        <f t="shared" si="13"/>
        <v>0</v>
      </c>
      <c r="P31" s="71"/>
      <c r="Q31" s="71"/>
    </row>
    <row r="32" spans="1:17" x14ac:dyDescent="0.25">
      <c r="A32" s="126"/>
      <c r="B32" s="117"/>
      <c r="C32" s="118" t="s">
        <v>21</v>
      </c>
      <c r="D32" s="118"/>
      <c r="E32" s="119">
        <f>'Køkken TV'!$S$56</f>
        <v>0.872857142857143</v>
      </c>
      <c r="F32" s="119">
        <v>0.91</v>
      </c>
      <c r="G32" s="120">
        <f t="shared" si="12"/>
        <v>-4.0816326530612121</v>
      </c>
      <c r="H32" s="121"/>
      <c r="I32" s="119">
        <f>'Køkken TV'!$S$57</f>
        <v>0.53</v>
      </c>
      <c r="J32" s="119">
        <v>0.56000000000000005</v>
      </c>
      <c r="K32" s="122">
        <f t="shared" si="11"/>
        <v>-5.6603773584905639</v>
      </c>
      <c r="L32" s="123"/>
      <c r="M32" s="119">
        <f>'Køkken TV'!$S$62</f>
        <v>9.5238095238095237</v>
      </c>
      <c r="N32" s="119">
        <v>9.52</v>
      </c>
      <c r="O32" s="120">
        <f t="shared" si="13"/>
        <v>4.0016006402564613E-2</v>
      </c>
      <c r="P32" s="74"/>
      <c r="Q32" s="78"/>
    </row>
    <row r="33" spans="1:17" x14ac:dyDescent="0.25">
      <c r="A33" s="71"/>
      <c r="B33" s="71"/>
      <c r="C33" s="73"/>
      <c r="D33" s="73"/>
      <c r="E33" s="73"/>
      <c r="F33" s="73"/>
      <c r="G33" s="71"/>
      <c r="H33" s="71"/>
      <c r="I33" s="73"/>
      <c r="J33" s="73"/>
      <c r="K33" s="71"/>
      <c r="L33" s="71"/>
      <c r="M33" s="71"/>
      <c r="N33" s="71"/>
      <c r="O33" s="71"/>
      <c r="P33" s="71"/>
      <c r="Q33" s="71"/>
    </row>
  </sheetData>
  <mergeCells count="8">
    <mergeCell ref="A27:A32"/>
    <mergeCell ref="E1:G1"/>
    <mergeCell ref="I1:K1"/>
    <mergeCell ref="M1:O1"/>
    <mergeCell ref="A3:A8"/>
    <mergeCell ref="A9:A14"/>
    <mergeCell ref="A15:A20"/>
    <mergeCell ref="A21:A26"/>
  </mergeCells>
  <conditionalFormatting sqref="G3:G14 G21:G32">
    <cfRule type="iconSet" priority="20">
      <iconSet iconSet="3Arrows">
        <cfvo type="percent" val="0"/>
        <cfvo type="num" val="0"/>
        <cfvo type="num" val="0" gte="0"/>
      </iconSet>
    </cfRule>
  </conditionalFormatting>
  <conditionalFormatting sqref="K3:K8">
    <cfRule type="iconSet" priority="19">
      <iconSet iconSet="3Arrows">
        <cfvo type="percent" val="0"/>
        <cfvo type="num" val="0"/>
        <cfvo type="num" val="0" gte="0"/>
      </iconSet>
    </cfRule>
  </conditionalFormatting>
  <conditionalFormatting sqref="K9:K14">
    <cfRule type="iconSet" priority="17">
      <iconSet iconSet="3Arrows">
        <cfvo type="percent" val="0"/>
        <cfvo type="num" val="0"/>
        <cfvo type="num" val="0" gte="0"/>
      </iconSet>
    </cfRule>
  </conditionalFormatting>
  <conditionalFormatting sqref="K15:K20">
    <cfRule type="iconSet" priority="13">
      <iconSet iconSet="3Arrows">
        <cfvo type="percent" val="0"/>
        <cfvo type="num" val="0"/>
        <cfvo type="num" val="0" gte="0"/>
      </iconSet>
    </cfRule>
  </conditionalFormatting>
  <conditionalFormatting sqref="K21:K26">
    <cfRule type="iconSet" priority="10">
      <iconSet iconSet="3Arrows">
        <cfvo type="percent" val="0"/>
        <cfvo type="num" val="0"/>
        <cfvo type="num" val="0" gte="0"/>
      </iconSet>
    </cfRule>
  </conditionalFormatting>
  <conditionalFormatting sqref="K27:K32">
    <cfRule type="iconSet" priority="9">
      <iconSet iconSet="3Arrows">
        <cfvo type="percent" val="0"/>
        <cfvo type="num" val="0"/>
        <cfvo type="num" val="0" gte="0"/>
      </iconSet>
    </cfRule>
  </conditionalFormatting>
  <conditionalFormatting sqref="G15:G20">
    <cfRule type="iconSet" priority="7">
      <iconSet iconSet="3Arrows">
        <cfvo type="percent" val="0"/>
        <cfvo type="num" val="0"/>
        <cfvo type="num" val="0" gte="0"/>
      </iconSet>
    </cfRule>
  </conditionalFormatting>
  <conditionalFormatting sqref="O3:O8">
    <cfRule type="iconSet" priority="6">
      <iconSet iconSet="3Arrows">
        <cfvo type="percent" val="0"/>
        <cfvo type="num" val="0"/>
        <cfvo type="num" val="0" gte="0"/>
      </iconSet>
    </cfRule>
  </conditionalFormatting>
  <conditionalFormatting sqref="O9:O14">
    <cfRule type="iconSet" priority="5">
      <iconSet iconSet="3Arrows">
        <cfvo type="percent" val="0"/>
        <cfvo type="num" val="0"/>
        <cfvo type="num" val="0" gte="0"/>
      </iconSet>
    </cfRule>
  </conditionalFormatting>
  <conditionalFormatting sqref="O15:O20">
    <cfRule type="iconSet" priority="4">
      <iconSet iconSet="3Arrows">
        <cfvo type="percent" val="0"/>
        <cfvo type="num" val="0"/>
        <cfvo type="num" val="0" gte="0"/>
      </iconSet>
    </cfRule>
  </conditionalFormatting>
  <conditionalFormatting sqref="O21:O26">
    <cfRule type="iconSet" priority="3">
      <iconSet iconSet="3Arrows">
        <cfvo type="percent" val="0"/>
        <cfvo type="num" val="0"/>
        <cfvo type="num" val="0" gte="0"/>
      </iconSet>
    </cfRule>
  </conditionalFormatting>
  <conditionalFormatting sqref="O31">
    <cfRule type="iconSet" priority="1">
      <iconSet iconSet="3Arrows">
        <cfvo type="percent" val="0"/>
        <cfvo type="num" val="0"/>
        <cfvo type="num" val="0" gte="0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87A3E2E8-626D-4269-BF93-726D6317E789}">
            <x14:iconSet iconSet="3Arrow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NoIcons" iconId="0"/>
              <x14:cfIcon iconSet="3Arrows" iconId="2"/>
            </x14:iconSet>
          </x14:cfRule>
          <xm:sqref>O27:O30 O32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zoomScaleNormal="100" zoomScaleSheetLayoutView="100" workbookViewId="0">
      <selection sqref="A1:I7"/>
    </sheetView>
  </sheetViews>
  <sheetFormatPr defaultRowHeight="12" x14ac:dyDescent="0.2"/>
  <cols>
    <col min="1" max="7" width="4" style="85" bestFit="1" customWidth="1"/>
    <col min="8" max="10" width="4" style="85" customWidth="1"/>
    <col min="11" max="19" width="4" style="85" bestFit="1" customWidth="1"/>
    <col min="20" max="23" width="4.85546875" style="85" bestFit="1" customWidth="1"/>
    <col min="24" max="16384" width="9.140625" style="85"/>
  </cols>
  <sheetData>
    <row r="1" spans="1:23" x14ac:dyDescent="0.2">
      <c r="A1" s="97">
        <v>3.37</v>
      </c>
      <c r="B1" s="97">
        <v>2.02</v>
      </c>
      <c r="C1" s="97">
        <v>0.81</v>
      </c>
      <c r="D1" s="97">
        <v>0.28000000000000003</v>
      </c>
      <c r="E1" s="97">
        <v>0.16</v>
      </c>
      <c r="F1" s="97">
        <v>0.15</v>
      </c>
      <c r="G1" s="97">
        <v>0.12</v>
      </c>
      <c r="H1" s="97">
        <v>0.08</v>
      </c>
      <c r="I1" s="97">
        <v>7.0000000000000007E-2</v>
      </c>
      <c r="J1" s="84"/>
      <c r="K1" s="84">
        <v>7.0000000000000007E-2</v>
      </c>
      <c r="L1" s="84">
        <v>0.08</v>
      </c>
      <c r="M1" s="84">
        <v>0.1</v>
      </c>
      <c r="N1" s="84">
        <v>0.12</v>
      </c>
      <c r="O1" s="84">
        <v>0.16</v>
      </c>
      <c r="P1" s="84">
        <v>0.2</v>
      </c>
      <c r="Q1" s="84">
        <v>0.26</v>
      </c>
      <c r="R1" s="84">
        <v>0.86</v>
      </c>
      <c r="S1" s="84">
        <v>2.17</v>
      </c>
      <c r="T1" s="84"/>
      <c r="U1" s="84"/>
      <c r="V1" s="84"/>
      <c r="W1" s="84"/>
    </row>
    <row r="2" spans="1:23" x14ac:dyDescent="0.2">
      <c r="A2" s="97">
        <v>7.14</v>
      </c>
      <c r="B2" s="97">
        <v>2.52</v>
      </c>
      <c r="C2" s="97">
        <v>0.93</v>
      </c>
      <c r="D2" s="97">
        <v>0.3</v>
      </c>
      <c r="E2" s="97">
        <v>0.2</v>
      </c>
      <c r="F2" s="97">
        <v>0.13</v>
      </c>
      <c r="G2" s="97">
        <v>0.1</v>
      </c>
      <c r="H2" s="97">
        <v>0.09</v>
      </c>
      <c r="I2" s="97">
        <v>0.08</v>
      </c>
      <c r="J2" s="84"/>
      <c r="K2" s="84">
        <v>0.1</v>
      </c>
      <c r="L2" s="84">
        <v>0.1</v>
      </c>
      <c r="M2" s="84">
        <v>0.11</v>
      </c>
      <c r="N2" s="84">
        <v>0.13</v>
      </c>
      <c r="O2" s="84">
        <v>0.16</v>
      </c>
      <c r="P2" s="84">
        <v>0.2</v>
      </c>
      <c r="Q2" s="84">
        <v>0.26</v>
      </c>
      <c r="R2" s="84">
        <v>1.02</v>
      </c>
      <c r="S2" s="84">
        <v>3.51</v>
      </c>
      <c r="T2" s="84"/>
      <c r="U2" s="84"/>
      <c r="V2" s="84"/>
      <c r="W2" s="84"/>
    </row>
    <row r="3" spans="1:23" x14ac:dyDescent="0.2">
      <c r="A3" s="97">
        <v>5.74</v>
      </c>
      <c r="B3" s="97">
        <v>2.2200000000000002</v>
      </c>
      <c r="C3" s="97">
        <v>0.88</v>
      </c>
      <c r="D3" s="97">
        <v>0.38</v>
      </c>
      <c r="E3" s="97">
        <v>0.17</v>
      </c>
      <c r="F3" s="97">
        <v>0.12</v>
      </c>
      <c r="G3" s="97">
        <v>0.11</v>
      </c>
      <c r="H3" s="97">
        <v>0.1</v>
      </c>
      <c r="I3" s="97">
        <v>0.11</v>
      </c>
      <c r="J3" s="84"/>
      <c r="K3" s="84">
        <v>0.18</v>
      </c>
      <c r="L3" s="84">
        <v>0.12</v>
      </c>
      <c r="M3" s="84">
        <v>0.12</v>
      </c>
      <c r="N3" s="84">
        <v>0.14000000000000001</v>
      </c>
      <c r="O3" s="84">
        <v>0.16</v>
      </c>
      <c r="P3" s="84">
        <v>0.2</v>
      </c>
      <c r="Q3" s="84">
        <v>0.25</v>
      </c>
      <c r="R3" s="84">
        <v>0.93</v>
      </c>
      <c r="S3" s="84">
        <v>3.03</v>
      </c>
      <c r="T3" s="84"/>
      <c r="U3" s="84"/>
      <c r="V3" s="84"/>
      <c r="W3" s="84"/>
    </row>
    <row r="4" spans="1:23" x14ac:dyDescent="0.2">
      <c r="A4" s="97">
        <v>0.14000000000000001</v>
      </c>
      <c r="B4" s="97">
        <v>1.21</v>
      </c>
      <c r="C4" s="97">
        <v>0.95</v>
      </c>
      <c r="D4" s="97">
        <v>0.35</v>
      </c>
      <c r="E4" s="97">
        <v>0.15</v>
      </c>
      <c r="F4" s="97">
        <v>0.12</v>
      </c>
      <c r="G4" s="97">
        <v>0.11</v>
      </c>
      <c r="H4" s="97">
        <v>0.11</v>
      </c>
      <c r="I4" s="97">
        <v>0.11</v>
      </c>
      <c r="J4" s="84"/>
      <c r="K4" s="84">
        <v>0.12</v>
      </c>
      <c r="L4" s="84">
        <v>0.11</v>
      </c>
      <c r="M4" s="84">
        <v>0.11</v>
      </c>
      <c r="N4" s="84">
        <v>0.13</v>
      </c>
      <c r="O4" s="84">
        <v>0.16</v>
      </c>
      <c r="P4" s="84">
        <v>0.18</v>
      </c>
      <c r="Q4" s="84">
        <v>0.21</v>
      </c>
      <c r="R4" s="84">
        <v>0.48</v>
      </c>
      <c r="S4" s="84">
        <v>0.55000000000000004</v>
      </c>
      <c r="T4" s="84"/>
      <c r="U4" s="84"/>
      <c r="V4" s="84"/>
      <c r="W4" s="84"/>
    </row>
    <row r="5" spans="1:23" x14ac:dyDescent="0.2">
      <c r="A5" s="97">
        <v>0.56999999999999995</v>
      </c>
      <c r="B5" s="97">
        <v>1.91</v>
      </c>
      <c r="C5" s="97">
        <v>0.9</v>
      </c>
      <c r="D5" s="97">
        <v>0.32</v>
      </c>
      <c r="E5" s="97">
        <v>0.14000000000000001</v>
      </c>
      <c r="F5" s="97">
        <v>0.12</v>
      </c>
      <c r="G5" s="97">
        <v>0.1</v>
      </c>
      <c r="H5" s="97">
        <v>0.09</v>
      </c>
      <c r="I5" s="97">
        <v>0.08</v>
      </c>
      <c r="J5" s="84"/>
      <c r="K5" s="84">
        <v>0.08</v>
      </c>
      <c r="L5" s="84">
        <v>0.09</v>
      </c>
      <c r="M5" s="84">
        <v>0.1</v>
      </c>
      <c r="N5" s="84">
        <v>0.12</v>
      </c>
      <c r="O5" s="84">
        <v>0.14000000000000001</v>
      </c>
      <c r="P5" s="84">
        <v>0.16</v>
      </c>
      <c r="Q5" s="84">
        <v>0.18</v>
      </c>
      <c r="R5" s="84">
        <v>0.23</v>
      </c>
      <c r="S5" s="84">
        <v>0.15</v>
      </c>
      <c r="T5" s="84"/>
      <c r="U5" s="84"/>
      <c r="V5" s="84"/>
      <c r="W5" s="84"/>
    </row>
    <row r="6" spans="1:23" x14ac:dyDescent="0.2">
      <c r="A6" s="97">
        <v>6.71</v>
      </c>
      <c r="B6" s="97">
        <v>2.4700000000000002</v>
      </c>
      <c r="C6" s="97">
        <v>0.94</v>
      </c>
      <c r="D6" s="97">
        <v>0.27</v>
      </c>
      <c r="E6" s="97">
        <v>0.14000000000000001</v>
      </c>
      <c r="F6" s="97">
        <v>0.11</v>
      </c>
      <c r="G6" s="97">
        <v>0.09</v>
      </c>
      <c r="H6" s="97">
        <v>0.08</v>
      </c>
      <c r="I6" s="97">
        <v>7.0000000000000007E-2</v>
      </c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</row>
    <row r="7" spans="1:23" x14ac:dyDescent="0.2">
      <c r="A7" s="97">
        <v>6.6</v>
      </c>
      <c r="B7" s="97">
        <v>2.39</v>
      </c>
      <c r="C7" s="97">
        <v>0.89</v>
      </c>
      <c r="D7" s="97">
        <v>0.28000000000000003</v>
      </c>
      <c r="E7" s="97">
        <v>0.13</v>
      </c>
      <c r="F7" s="97">
        <v>0.11</v>
      </c>
      <c r="G7" s="97">
        <v>0.09</v>
      </c>
      <c r="H7" s="97">
        <v>7.0000000000000007E-2</v>
      </c>
      <c r="I7" s="97">
        <v>0.06</v>
      </c>
      <c r="J7" s="84"/>
      <c r="K7" s="84"/>
      <c r="L7" s="84"/>
      <c r="M7" s="84"/>
      <c r="N7" s="84"/>
      <c r="O7" s="84"/>
      <c r="P7" s="84">
        <v>0.03</v>
      </c>
      <c r="Q7" s="84">
        <v>0.03</v>
      </c>
      <c r="R7" s="84">
        <v>0.04</v>
      </c>
      <c r="S7" s="84">
        <v>0.06</v>
      </c>
      <c r="T7" s="84">
        <v>0.21</v>
      </c>
      <c r="U7" s="84">
        <v>0.81</v>
      </c>
      <c r="V7" s="84">
        <v>2.02</v>
      </c>
      <c r="W7" s="84">
        <v>2.0299999999999998</v>
      </c>
    </row>
    <row r="8" spans="1:23" x14ac:dyDescent="0.2">
      <c r="A8" s="84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>
        <v>0.03</v>
      </c>
      <c r="Q8" s="84">
        <v>0.04</v>
      </c>
      <c r="R8" s="84">
        <v>0.05</v>
      </c>
      <c r="S8" s="84">
        <v>7.0000000000000007E-2</v>
      </c>
      <c r="T8" s="84">
        <v>0.19</v>
      </c>
      <c r="U8" s="84">
        <v>0.54</v>
      </c>
      <c r="V8" s="84">
        <v>0.88</v>
      </c>
      <c r="W8" s="84"/>
    </row>
    <row r="9" spans="1:23" x14ac:dyDescent="0.2">
      <c r="A9" s="84"/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>
        <v>0.03</v>
      </c>
      <c r="Q9" s="84">
        <v>0.04</v>
      </c>
      <c r="R9" s="84">
        <v>0.06</v>
      </c>
      <c r="S9" s="84">
        <v>0.08</v>
      </c>
      <c r="T9" s="84">
        <v>0.16</v>
      </c>
      <c r="U9" s="84">
        <v>0.28999999999999998</v>
      </c>
      <c r="V9" s="84"/>
      <c r="W9" s="84"/>
    </row>
    <row r="10" spans="1:23" x14ac:dyDescent="0.2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>
        <v>0.05</v>
      </c>
      <c r="Q10" s="84">
        <v>0.06</v>
      </c>
      <c r="R10" s="84">
        <v>7.0000000000000007E-2</v>
      </c>
      <c r="S10" s="84">
        <v>0.09</v>
      </c>
      <c r="T10" s="84">
        <v>0.22</v>
      </c>
      <c r="U10" s="84">
        <v>0.5</v>
      </c>
      <c r="V10" s="84"/>
      <c r="W10" s="84"/>
    </row>
    <row r="11" spans="1:23" x14ac:dyDescent="0.2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>
        <v>0.04</v>
      </c>
      <c r="Q11" s="84">
        <v>0.05</v>
      </c>
      <c r="R11" s="84">
        <v>7.0000000000000007E-2</v>
      </c>
      <c r="S11" s="84">
        <v>0.09</v>
      </c>
      <c r="T11" s="84">
        <v>0.22</v>
      </c>
      <c r="U11" s="84">
        <v>0.73</v>
      </c>
      <c r="V11" s="84">
        <v>1.77</v>
      </c>
      <c r="W11" s="84"/>
    </row>
    <row r="12" spans="1:23" x14ac:dyDescent="0.2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>
        <v>0.04</v>
      </c>
      <c r="Q12" s="84">
        <v>0.05</v>
      </c>
      <c r="R12" s="84">
        <v>0.06</v>
      </c>
      <c r="S12" s="84">
        <v>0.08</v>
      </c>
      <c r="T12" s="84">
        <v>0.14000000000000001</v>
      </c>
      <c r="U12" s="84">
        <v>0.85</v>
      </c>
      <c r="V12" s="84">
        <v>2.72</v>
      </c>
      <c r="W12" s="84">
        <v>3.62</v>
      </c>
    </row>
    <row r="13" spans="1:23" x14ac:dyDescent="0.2">
      <c r="A13" s="84">
        <v>6.99</v>
      </c>
      <c r="B13" s="84">
        <v>3.05</v>
      </c>
      <c r="C13" s="84">
        <v>1.4</v>
      </c>
      <c r="D13" s="84">
        <v>0.68</v>
      </c>
      <c r="E13" s="84">
        <v>0.46</v>
      </c>
      <c r="F13" s="84">
        <v>0.42</v>
      </c>
      <c r="G13" s="84">
        <v>0.35</v>
      </c>
      <c r="H13" s="84">
        <v>0.27</v>
      </c>
      <c r="I13" s="84">
        <v>0.21</v>
      </c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</row>
    <row r="14" spans="1:23" x14ac:dyDescent="0.2">
      <c r="A14" s="84">
        <v>7.45</v>
      </c>
      <c r="B14" s="84">
        <v>2.97</v>
      </c>
      <c r="C14" s="84">
        <v>1.35</v>
      </c>
      <c r="D14" s="84">
        <v>0.68</v>
      </c>
      <c r="E14" s="84">
        <v>0.55000000000000004</v>
      </c>
      <c r="F14" s="84">
        <v>0.45</v>
      </c>
      <c r="G14" s="84">
        <v>0.36</v>
      </c>
      <c r="H14" s="84">
        <v>0.28000000000000003</v>
      </c>
      <c r="I14" s="84">
        <v>0.24</v>
      </c>
      <c r="J14" s="84"/>
      <c r="K14" s="84">
        <v>0.04</v>
      </c>
      <c r="L14" s="84">
        <v>0.05</v>
      </c>
      <c r="M14" s="84">
        <v>0.06</v>
      </c>
      <c r="N14" s="84">
        <v>7.0000000000000007E-2</v>
      </c>
      <c r="O14" s="84">
        <v>7.0000000000000007E-2</v>
      </c>
      <c r="P14" s="84">
        <v>0.08</v>
      </c>
      <c r="Q14" s="84">
        <v>0.09</v>
      </c>
      <c r="R14" s="84">
        <v>0.12</v>
      </c>
      <c r="S14" s="84">
        <v>7.0000000000000007E-2</v>
      </c>
      <c r="T14" s="84"/>
      <c r="U14" s="84"/>
      <c r="V14" s="84"/>
      <c r="W14" s="84"/>
    </row>
    <row r="15" spans="1:23" x14ac:dyDescent="0.2">
      <c r="A15" s="84">
        <v>1.88</v>
      </c>
      <c r="B15" s="84">
        <v>2.39</v>
      </c>
      <c r="C15" s="84">
        <v>1.29</v>
      </c>
      <c r="D15" s="84">
        <v>0.84</v>
      </c>
      <c r="E15" s="84">
        <v>0.59</v>
      </c>
      <c r="F15" s="84">
        <v>0.44</v>
      </c>
      <c r="G15" s="84">
        <v>0.34</v>
      </c>
      <c r="H15" s="84">
        <v>0.28999999999999998</v>
      </c>
      <c r="I15" s="84">
        <v>0.25</v>
      </c>
      <c r="J15" s="84"/>
      <c r="K15" s="84">
        <v>0.1</v>
      </c>
      <c r="L15" s="84">
        <v>0.08</v>
      </c>
      <c r="M15" s="84">
        <v>7.0000000000000007E-2</v>
      </c>
      <c r="N15" s="84">
        <v>0.08</v>
      </c>
      <c r="O15" s="84">
        <v>0.08</v>
      </c>
      <c r="P15" s="84">
        <v>0.1</v>
      </c>
      <c r="Q15" s="84">
        <v>0.11</v>
      </c>
      <c r="R15" s="84">
        <v>0.39</v>
      </c>
      <c r="S15" s="84">
        <v>0.36</v>
      </c>
      <c r="T15" s="84"/>
      <c r="U15" s="84"/>
      <c r="V15" s="84"/>
      <c r="W15" s="84"/>
    </row>
    <row r="16" spans="1:23" x14ac:dyDescent="0.2">
      <c r="A16" s="84">
        <v>0.61</v>
      </c>
      <c r="B16" s="84">
        <v>1.5</v>
      </c>
      <c r="C16" s="84">
        <v>1.45</v>
      </c>
      <c r="D16" s="84">
        <v>0.84</v>
      </c>
      <c r="E16" s="84">
        <v>0.51</v>
      </c>
      <c r="F16" s="84">
        <v>0.42</v>
      </c>
      <c r="G16" s="84">
        <v>0.35</v>
      </c>
      <c r="H16" s="84">
        <v>0.3</v>
      </c>
      <c r="I16" s="84">
        <v>0.27</v>
      </c>
      <c r="J16" s="84"/>
      <c r="K16" s="84">
        <v>0.22</v>
      </c>
      <c r="L16" s="84">
        <v>0.1</v>
      </c>
      <c r="M16" s="84">
        <v>0.08</v>
      </c>
      <c r="N16" s="84">
        <v>0.08</v>
      </c>
      <c r="O16" s="84">
        <v>0.09</v>
      </c>
      <c r="P16" s="84">
        <v>0.11</v>
      </c>
      <c r="Q16" s="84">
        <v>0.14000000000000001</v>
      </c>
      <c r="R16" s="84">
        <v>0.78</v>
      </c>
      <c r="S16" s="84">
        <v>2.6</v>
      </c>
      <c r="T16" s="84"/>
      <c r="U16" s="84"/>
      <c r="V16" s="84"/>
      <c r="W16" s="84"/>
    </row>
    <row r="17" spans="1:23" x14ac:dyDescent="0.2">
      <c r="A17" s="84">
        <v>5.82</v>
      </c>
      <c r="B17" s="84">
        <v>2.96</v>
      </c>
      <c r="C17" s="84">
        <v>1.44</v>
      </c>
      <c r="D17" s="84">
        <v>0.74</v>
      </c>
      <c r="E17" s="84">
        <v>0.48</v>
      </c>
      <c r="F17" s="84">
        <v>0.41</v>
      </c>
      <c r="G17" s="84">
        <v>0.35</v>
      </c>
      <c r="H17" s="84">
        <v>0.3</v>
      </c>
      <c r="I17" s="84">
        <v>0.26</v>
      </c>
      <c r="J17" s="84"/>
      <c r="K17" s="84">
        <v>0.11</v>
      </c>
      <c r="L17" s="84">
        <v>0.08</v>
      </c>
      <c r="M17" s="84">
        <v>7.0000000000000007E-2</v>
      </c>
      <c r="N17" s="84">
        <v>0.08</v>
      </c>
      <c r="O17" s="84">
        <v>0.09</v>
      </c>
      <c r="P17" s="84">
        <v>0.12</v>
      </c>
      <c r="Q17" s="84">
        <v>0.16</v>
      </c>
      <c r="R17" s="84">
        <v>0.92</v>
      </c>
      <c r="S17" s="84">
        <v>3.44</v>
      </c>
      <c r="T17" s="84"/>
      <c r="U17" s="84"/>
      <c r="V17" s="84"/>
      <c r="W17" s="84"/>
    </row>
    <row r="18" spans="1:23" x14ac:dyDescent="0.2">
      <c r="A18" s="84">
        <v>8.02</v>
      </c>
      <c r="B18" s="84">
        <v>3.07</v>
      </c>
      <c r="C18" s="84">
        <v>1.43</v>
      </c>
      <c r="D18" s="84">
        <v>0.71</v>
      </c>
      <c r="E18" s="84">
        <v>0.48</v>
      </c>
      <c r="F18" s="84">
        <v>0.4</v>
      </c>
      <c r="G18" s="84">
        <v>0.33</v>
      </c>
      <c r="H18" s="84">
        <v>0.28000000000000003</v>
      </c>
      <c r="I18" s="84">
        <v>0.24</v>
      </c>
      <c r="J18" s="84"/>
      <c r="K18" s="84">
        <v>0.05</v>
      </c>
      <c r="L18" s="84">
        <v>0.06</v>
      </c>
      <c r="M18" s="84">
        <v>0.06</v>
      </c>
      <c r="N18" s="84">
        <v>7.0000000000000007E-2</v>
      </c>
      <c r="O18" s="84">
        <v>0.09</v>
      </c>
      <c r="P18" s="84">
        <v>0.11</v>
      </c>
      <c r="Q18" s="84">
        <v>0.15</v>
      </c>
      <c r="R18" s="84">
        <v>0.77</v>
      </c>
      <c r="S18" s="84">
        <v>2.4300000000000002</v>
      </c>
      <c r="T18" s="84"/>
      <c r="U18" s="84"/>
      <c r="V18" s="84"/>
      <c r="W18" s="84"/>
    </row>
    <row r="19" spans="1:23" x14ac:dyDescent="0.2">
      <c r="A19" s="84">
        <v>5.42</v>
      </c>
      <c r="B19" s="84">
        <v>2.58</v>
      </c>
      <c r="C19" s="84">
        <v>1.25</v>
      </c>
      <c r="D19" s="84">
        <v>0.65</v>
      </c>
      <c r="E19" s="84">
        <v>0.47</v>
      </c>
      <c r="F19" s="84">
        <v>0.39</v>
      </c>
      <c r="G19" s="84">
        <v>0.32</v>
      </c>
      <c r="H19" s="84">
        <v>0.27</v>
      </c>
      <c r="I19" s="84">
        <v>0.23</v>
      </c>
      <c r="J19" s="84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zoomScaleNormal="100" zoomScaleSheetLayoutView="100" workbookViewId="0">
      <selection activeCell="A13" sqref="A13:I19"/>
    </sheetView>
  </sheetViews>
  <sheetFormatPr defaultRowHeight="11.25" x14ac:dyDescent="0.2"/>
  <cols>
    <col min="1" max="21" width="4.42578125" style="88" bestFit="1" customWidth="1"/>
    <col min="22" max="22" width="4" style="88" bestFit="1" customWidth="1"/>
    <col min="23" max="16384" width="9.140625" style="88"/>
  </cols>
  <sheetData>
    <row r="1" spans="1:22" ht="12" x14ac:dyDescent="0.2">
      <c r="A1" s="87">
        <v>3.56</v>
      </c>
      <c r="B1" s="87">
        <v>2.31</v>
      </c>
      <c r="C1" s="87">
        <v>1.1000000000000001</v>
      </c>
      <c r="D1" s="87">
        <v>0.53</v>
      </c>
      <c r="E1" s="87">
        <v>0.28000000000000003</v>
      </c>
      <c r="F1" s="87">
        <v>0.19</v>
      </c>
      <c r="G1" s="87">
        <v>0.16</v>
      </c>
      <c r="H1" s="87">
        <v>0.13</v>
      </c>
      <c r="I1" s="87">
        <v>0.11</v>
      </c>
      <c r="J1" s="87">
        <v>0.08</v>
      </c>
      <c r="K1" s="87">
        <v>0.09</v>
      </c>
      <c r="L1" s="87">
        <v>0.11</v>
      </c>
      <c r="M1" s="87">
        <v>0.13</v>
      </c>
      <c r="N1" s="87">
        <v>0.16</v>
      </c>
      <c r="O1" s="87">
        <v>0.21</v>
      </c>
      <c r="P1" s="87">
        <v>0.45</v>
      </c>
      <c r="Q1" s="87">
        <v>1.28</v>
      </c>
      <c r="R1" s="87">
        <v>2.6</v>
      </c>
      <c r="S1" s="87"/>
      <c r="T1" s="87"/>
      <c r="U1" s="87"/>
      <c r="V1" s="87"/>
    </row>
    <row r="2" spans="1:22" ht="12" x14ac:dyDescent="0.2">
      <c r="A2" s="87">
        <v>7.76</v>
      </c>
      <c r="B2" s="87">
        <v>3.01</v>
      </c>
      <c r="C2" s="87">
        <v>1.28</v>
      </c>
      <c r="D2" s="87">
        <v>0.57999999999999996</v>
      </c>
      <c r="E2" s="87">
        <v>0.33</v>
      </c>
      <c r="F2" s="87">
        <v>0.2</v>
      </c>
      <c r="G2" s="87">
        <v>0.14000000000000001</v>
      </c>
      <c r="H2" s="87">
        <v>0.13</v>
      </c>
      <c r="I2" s="87">
        <v>0.12</v>
      </c>
      <c r="J2" s="87">
        <v>0.1</v>
      </c>
      <c r="K2" s="87">
        <v>0.11</v>
      </c>
      <c r="L2" s="87">
        <v>0.12</v>
      </c>
      <c r="M2" s="87">
        <v>0.14000000000000001</v>
      </c>
      <c r="N2" s="87">
        <v>0.17</v>
      </c>
      <c r="O2" s="87">
        <v>0.2</v>
      </c>
      <c r="P2" s="87">
        <v>0.47</v>
      </c>
      <c r="Q2" s="87">
        <v>1.56</v>
      </c>
      <c r="R2" s="87">
        <v>4.28</v>
      </c>
      <c r="S2" s="87"/>
      <c r="T2" s="87"/>
      <c r="U2" s="87"/>
      <c r="V2" s="87"/>
    </row>
    <row r="3" spans="1:22" ht="12" x14ac:dyDescent="0.2">
      <c r="A3" s="87">
        <v>6.27</v>
      </c>
      <c r="B3" s="87">
        <v>2.62</v>
      </c>
      <c r="C3" s="87">
        <v>1.22</v>
      </c>
      <c r="D3" s="87">
        <v>0.64</v>
      </c>
      <c r="E3" s="87">
        <v>0.33</v>
      </c>
      <c r="F3" s="87">
        <v>0.18</v>
      </c>
      <c r="G3" s="87">
        <v>0.15</v>
      </c>
      <c r="H3" s="87">
        <v>0.14000000000000001</v>
      </c>
      <c r="I3" s="87">
        <v>0.15</v>
      </c>
      <c r="J3" s="87">
        <v>0.17</v>
      </c>
      <c r="K3" s="87">
        <v>0.12</v>
      </c>
      <c r="L3" s="87">
        <v>0.12</v>
      </c>
      <c r="M3" s="87">
        <v>0.14000000000000001</v>
      </c>
      <c r="N3" s="87">
        <v>0.16</v>
      </c>
      <c r="O3" s="87">
        <v>0.19</v>
      </c>
      <c r="P3" s="87">
        <v>0.44</v>
      </c>
      <c r="Q3" s="87">
        <v>1.41</v>
      </c>
      <c r="R3" s="87">
        <v>3.69</v>
      </c>
      <c r="S3" s="87"/>
      <c r="T3" s="87"/>
      <c r="U3" s="87"/>
      <c r="V3" s="87"/>
    </row>
    <row r="4" spans="1:22" ht="12" x14ac:dyDescent="0.2">
      <c r="A4" s="87">
        <v>0.21</v>
      </c>
      <c r="B4" s="87">
        <v>1.41</v>
      </c>
      <c r="C4" s="87">
        <v>1.19</v>
      </c>
      <c r="D4" s="87">
        <v>0.65</v>
      </c>
      <c r="E4" s="87">
        <v>0.3</v>
      </c>
      <c r="F4" s="87">
        <v>0.17</v>
      </c>
      <c r="G4" s="87">
        <v>0.15</v>
      </c>
      <c r="H4" s="87">
        <v>0.15</v>
      </c>
      <c r="I4" s="87">
        <v>0.15</v>
      </c>
      <c r="J4" s="87">
        <v>0.12</v>
      </c>
      <c r="K4" s="87">
        <v>0.11</v>
      </c>
      <c r="L4" s="87">
        <v>0.12</v>
      </c>
      <c r="M4" s="87">
        <v>0.13</v>
      </c>
      <c r="N4" s="87">
        <v>0.16</v>
      </c>
      <c r="O4" s="87">
        <v>0.18</v>
      </c>
      <c r="P4" s="87">
        <v>0.34</v>
      </c>
      <c r="Q4" s="87">
        <v>0.8</v>
      </c>
      <c r="R4" s="87">
        <v>0.6</v>
      </c>
      <c r="S4" s="87"/>
      <c r="T4" s="87"/>
      <c r="U4" s="87"/>
      <c r="V4" s="87"/>
    </row>
    <row r="5" spans="1:22" ht="12" x14ac:dyDescent="0.2">
      <c r="A5" s="87">
        <v>0.69</v>
      </c>
      <c r="B5" s="87">
        <v>2.12</v>
      </c>
      <c r="C5" s="87">
        <v>1.2</v>
      </c>
      <c r="D5" s="87">
        <v>0.61</v>
      </c>
      <c r="E5" s="87">
        <v>0.28999999999999998</v>
      </c>
      <c r="F5" s="87">
        <v>0.17</v>
      </c>
      <c r="G5" s="87">
        <v>0.15</v>
      </c>
      <c r="H5" s="87">
        <v>0.13</v>
      </c>
      <c r="I5" s="87">
        <v>0.12</v>
      </c>
      <c r="J5" s="87">
        <v>0.08</v>
      </c>
      <c r="K5" s="87">
        <v>0.09</v>
      </c>
      <c r="L5" s="87">
        <v>0.1</v>
      </c>
      <c r="M5" s="87">
        <v>0.12</v>
      </c>
      <c r="N5" s="87">
        <v>0.14000000000000001</v>
      </c>
      <c r="O5" s="87">
        <v>0.16</v>
      </c>
      <c r="P5" s="87">
        <v>0.23</v>
      </c>
      <c r="Q5" s="87">
        <v>0.27</v>
      </c>
      <c r="R5" s="87">
        <v>0.15</v>
      </c>
      <c r="S5" s="87"/>
      <c r="T5" s="87"/>
      <c r="U5" s="87"/>
      <c r="V5" s="87"/>
    </row>
    <row r="6" spans="1:22" ht="12" x14ac:dyDescent="0.2">
      <c r="A6" s="87">
        <v>7.25</v>
      </c>
      <c r="B6" s="87">
        <v>2.91</v>
      </c>
      <c r="C6" s="87">
        <v>1.3</v>
      </c>
      <c r="D6" s="87">
        <v>0.56000000000000005</v>
      </c>
      <c r="E6" s="87">
        <v>0.28000000000000003</v>
      </c>
      <c r="F6" s="87">
        <v>0.16</v>
      </c>
      <c r="G6" s="87">
        <v>0.13</v>
      </c>
      <c r="H6" s="87">
        <v>0.12</v>
      </c>
      <c r="I6" s="87">
        <v>0.11</v>
      </c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</row>
    <row r="7" spans="1:22" ht="12" x14ac:dyDescent="0.2">
      <c r="A7" s="87">
        <v>7.27</v>
      </c>
      <c r="B7" s="87">
        <v>2.88</v>
      </c>
      <c r="C7" s="87">
        <v>1.25</v>
      </c>
      <c r="D7" s="87">
        <v>0.56000000000000005</v>
      </c>
      <c r="E7" s="87">
        <v>0.26</v>
      </c>
      <c r="F7" s="87">
        <v>0.15</v>
      </c>
      <c r="G7" s="87">
        <v>0.13</v>
      </c>
      <c r="H7" s="87">
        <v>0.11</v>
      </c>
      <c r="I7" s="87">
        <v>0.09</v>
      </c>
      <c r="J7" s="87"/>
      <c r="K7" s="87"/>
      <c r="L7" s="87"/>
      <c r="M7" s="87"/>
      <c r="N7" s="87"/>
      <c r="O7" s="87">
        <v>0.04</v>
      </c>
      <c r="P7" s="87">
        <v>0.05</v>
      </c>
      <c r="Q7" s="87">
        <v>0.06</v>
      </c>
      <c r="R7" s="87">
        <v>0.09</v>
      </c>
      <c r="S7" s="87">
        <v>0.35</v>
      </c>
      <c r="T7" s="87">
        <v>1.08</v>
      </c>
      <c r="U7" s="87">
        <v>2.35</v>
      </c>
      <c r="V7" s="87" t="s">
        <v>36</v>
      </c>
    </row>
    <row r="8" spans="1:22" ht="12" x14ac:dyDescent="0.2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>
        <v>0.04</v>
      </c>
      <c r="P8" s="87">
        <v>0.05</v>
      </c>
      <c r="Q8" s="87">
        <v>7.0000000000000007E-2</v>
      </c>
      <c r="R8" s="87">
        <v>0.13</v>
      </c>
      <c r="S8" s="87">
        <v>0.31</v>
      </c>
      <c r="T8" s="87">
        <v>0.75</v>
      </c>
      <c r="U8" s="87">
        <v>1.0900000000000001</v>
      </c>
    </row>
    <row r="9" spans="1:22" ht="12" x14ac:dyDescent="0.2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>
        <v>0.04</v>
      </c>
      <c r="P9" s="87">
        <v>0.05</v>
      </c>
      <c r="Q9" s="87">
        <v>7.0000000000000007E-2</v>
      </c>
      <c r="R9" s="87">
        <v>0.15</v>
      </c>
      <c r="S9" s="87">
        <v>0.28000000000000003</v>
      </c>
      <c r="T9" s="87">
        <v>0.51</v>
      </c>
      <c r="U9" s="87"/>
      <c r="V9" s="87"/>
    </row>
    <row r="10" spans="1:22" ht="12" x14ac:dyDescent="0.2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>
        <v>0.06</v>
      </c>
      <c r="P10" s="87">
        <v>7.0000000000000007E-2</v>
      </c>
      <c r="Q10" s="87">
        <v>0.08</v>
      </c>
      <c r="R10" s="87">
        <v>0.14000000000000001</v>
      </c>
      <c r="S10" s="87">
        <v>0.32</v>
      </c>
      <c r="T10" s="87">
        <v>0.67</v>
      </c>
      <c r="U10" s="87"/>
      <c r="V10" s="87"/>
    </row>
    <row r="11" spans="1:22" ht="12" x14ac:dyDescent="0.2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>
        <v>0.05</v>
      </c>
      <c r="P11" s="87">
        <v>0.06</v>
      </c>
      <c r="Q11" s="87">
        <v>0.08</v>
      </c>
      <c r="R11" s="87">
        <v>0.12</v>
      </c>
      <c r="S11" s="87">
        <v>0.35</v>
      </c>
      <c r="T11" s="87">
        <v>0.97</v>
      </c>
      <c r="U11" s="87">
        <v>2.0099999999999998</v>
      </c>
      <c r="V11" s="87"/>
    </row>
    <row r="12" spans="1:22" ht="12" x14ac:dyDescent="0.2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>
        <v>0.05</v>
      </c>
      <c r="P12" s="87">
        <v>0.06</v>
      </c>
      <c r="Q12" s="87">
        <v>7.0000000000000007E-2</v>
      </c>
      <c r="R12" s="87">
        <v>0.09</v>
      </c>
      <c r="S12" s="87">
        <v>0.21</v>
      </c>
      <c r="T12" s="87">
        <v>1.1399999999999999</v>
      </c>
      <c r="U12" s="87">
        <v>3.11</v>
      </c>
      <c r="V12" s="87" t="s">
        <v>37</v>
      </c>
    </row>
    <row r="13" spans="1:22" ht="12" x14ac:dyDescent="0.2">
      <c r="A13" s="87">
        <v>7.39</v>
      </c>
      <c r="B13" s="87">
        <v>3.38</v>
      </c>
      <c r="C13" s="87">
        <v>1.67</v>
      </c>
      <c r="D13" s="87">
        <v>0.9</v>
      </c>
      <c r="E13" s="87">
        <v>0.56999999999999995</v>
      </c>
      <c r="F13" s="87">
        <v>0.43</v>
      </c>
      <c r="G13" s="87">
        <v>0.37</v>
      </c>
      <c r="H13" s="87">
        <v>0.28999999999999998</v>
      </c>
      <c r="I13" s="87">
        <v>0.22</v>
      </c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</row>
    <row r="14" spans="1:22" ht="12" x14ac:dyDescent="0.2">
      <c r="A14" s="87">
        <v>8.0500000000000007</v>
      </c>
      <c r="B14" s="87">
        <v>3.39</v>
      </c>
      <c r="C14" s="87">
        <v>1.66</v>
      </c>
      <c r="D14" s="87">
        <v>0.93</v>
      </c>
      <c r="E14" s="87">
        <v>0.63</v>
      </c>
      <c r="F14" s="87">
        <v>0.48</v>
      </c>
      <c r="G14" s="87">
        <v>0.38</v>
      </c>
      <c r="H14" s="87">
        <v>0.3</v>
      </c>
      <c r="I14" s="87">
        <v>0.25</v>
      </c>
      <c r="J14" s="87">
        <v>7.0000000000000007E-2</v>
      </c>
      <c r="K14" s="87">
        <v>0.08</v>
      </c>
      <c r="L14" s="87">
        <v>0.09</v>
      </c>
      <c r="M14" s="87">
        <v>0.11</v>
      </c>
      <c r="N14" s="87">
        <v>0.12</v>
      </c>
      <c r="O14" s="87">
        <v>0.14000000000000001</v>
      </c>
      <c r="P14" s="87">
        <v>0.19</v>
      </c>
      <c r="Q14" s="87">
        <v>0.23</v>
      </c>
      <c r="R14" s="87">
        <v>0.14000000000000001</v>
      </c>
      <c r="S14" s="87"/>
      <c r="T14" s="87"/>
      <c r="U14" s="87"/>
      <c r="V14" s="87"/>
    </row>
    <row r="15" spans="1:22" ht="12" x14ac:dyDescent="0.2">
      <c r="A15" s="87">
        <v>1.95</v>
      </c>
      <c r="B15" s="87">
        <v>2.69</v>
      </c>
      <c r="C15" s="87">
        <v>1.55</v>
      </c>
      <c r="D15" s="87">
        <v>1.05</v>
      </c>
      <c r="E15" s="87">
        <v>0.7</v>
      </c>
      <c r="F15" s="87">
        <v>0.48</v>
      </c>
      <c r="G15" s="87">
        <v>0.37</v>
      </c>
      <c r="H15" s="87">
        <v>0.3</v>
      </c>
      <c r="I15" s="87">
        <v>0.27</v>
      </c>
      <c r="J15" s="87">
        <v>0.12</v>
      </c>
      <c r="K15" s="87">
        <v>0.11</v>
      </c>
      <c r="L15" s="87">
        <v>0.11</v>
      </c>
      <c r="M15" s="87">
        <v>0.12</v>
      </c>
      <c r="N15" s="87">
        <v>0.14000000000000001</v>
      </c>
      <c r="O15" s="87">
        <v>0.16</v>
      </c>
      <c r="P15" s="87">
        <v>0.27</v>
      </c>
      <c r="Q15" s="87">
        <v>0.64</v>
      </c>
      <c r="R15" s="87">
        <v>0.46</v>
      </c>
      <c r="S15" s="87"/>
      <c r="T15" s="87"/>
      <c r="U15" s="87"/>
      <c r="V15" s="87"/>
    </row>
    <row r="16" spans="1:22" ht="12" x14ac:dyDescent="0.2">
      <c r="A16" s="87">
        <v>0.64</v>
      </c>
      <c r="B16" s="87">
        <v>1.59</v>
      </c>
      <c r="C16" s="87">
        <v>1.61</v>
      </c>
      <c r="D16" s="87">
        <v>1.06</v>
      </c>
      <c r="E16" s="87">
        <v>0.66</v>
      </c>
      <c r="F16" s="87">
        <v>0.44</v>
      </c>
      <c r="G16" s="87">
        <v>0.36</v>
      </c>
      <c r="H16" s="87">
        <v>0.32</v>
      </c>
      <c r="I16" s="87">
        <v>0.3</v>
      </c>
      <c r="J16" s="87">
        <v>0.23</v>
      </c>
      <c r="K16" s="87">
        <v>0.13</v>
      </c>
      <c r="L16" s="87">
        <v>0.12</v>
      </c>
      <c r="M16" s="87">
        <v>0.13</v>
      </c>
      <c r="N16" s="87">
        <v>0.15</v>
      </c>
      <c r="O16" s="87">
        <v>0.17</v>
      </c>
      <c r="P16" s="87">
        <v>0.4</v>
      </c>
      <c r="Q16" s="87">
        <v>1.31</v>
      </c>
      <c r="R16" s="87">
        <v>3.24</v>
      </c>
      <c r="S16" s="87"/>
      <c r="T16" s="87"/>
      <c r="U16" s="87"/>
      <c r="V16" s="87"/>
    </row>
    <row r="17" spans="1:22" ht="12" x14ac:dyDescent="0.2">
      <c r="A17" s="87">
        <v>6.12</v>
      </c>
      <c r="B17" s="87">
        <v>3.19</v>
      </c>
      <c r="C17" s="87">
        <v>1.68</v>
      </c>
      <c r="D17" s="87">
        <v>0.97</v>
      </c>
      <c r="E17" s="87">
        <v>0.61</v>
      </c>
      <c r="F17" s="87">
        <v>0.42</v>
      </c>
      <c r="G17" s="87">
        <v>0.36</v>
      </c>
      <c r="H17" s="87">
        <v>0.32</v>
      </c>
      <c r="I17" s="87">
        <v>0.28000000000000003</v>
      </c>
      <c r="J17" s="87">
        <v>0.13</v>
      </c>
      <c r="K17" s="87">
        <v>0.12</v>
      </c>
      <c r="L17" s="87">
        <v>0.12</v>
      </c>
      <c r="M17" s="87">
        <v>0.13</v>
      </c>
      <c r="N17" s="87">
        <v>0.15</v>
      </c>
      <c r="O17" s="87">
        <v>0.18</v>
      </c>
      <c r="P17" s="87">
        <v>0.42</v>
      </c>
      <c r="Q17" s="87">
        <v>1.54</v>
      </c>
      <c r="R17" s="87">
        <v>4.3099999999999996</v>
      </c>
      <c r="S17" s="87"/>
      <c r="T17" s="87"/>
      <c r="U17" s="87"/>
      <c r="V17" s="87"/>
    </row>
    <row r="18" spans="1:22" ht="12" x14ac:dyDescent="0.2">
      <c r="A18" s="87">
        <v>8.5500000000000007</v>
      </c>
      <c r="B18" s="87">
        <v>3.46</v>
      </c>
      <c r="C18" s="87">
        <v>1.73</v>
      </c>
      <c r="D18" s="87">
        <v>0.95</v>
      </c>
      <c r="E18" s="87">
        <v>0.59</v>
      </c>
      <c r="F18" s="87">
        <v>0.42</v>
      </c>
      <c r="G18" s="87">
        <v>0.35</v>
      </c>
      <c r="H18" s="87">
        <v>0.28999999999999998</v>
      </c>
      <c r="I18" s="87">
        <v>0.25</v>
      </c>
      <c r="J18" s="87">
        <v>0.08</v>
      </c>
      <c r="K18" s="87">
        <v>0.09</v>
      </c>
      <c r="L18" s="87">
        <v>0.1</v>
      </c>
      <c r="M18" s="87">
        <v>0.12</v>
      </c>
      <c r="N18" s="87">
        <v>0.15</v>
      </c>
      <c r="O18" s="87">
        <v>0.18</v>
      </c>
      <c r="P18" s="87">
        <v>0.42</v>
      </c>
      <c r="Q18" s="87">
        <v>1.31</v>
      </c>
      <c r="R18" s="87">
        <v>3.06</v>
      </c>
      <c r="S18" s="87"/>
      <c r="T18" s="87"/>
      <c r="U18" s="87"/>
      <c r="V18" s="87"/>
    </row>
    <row r="19" spans="1:22" ht="12" x14ac:dyDescent="0.2">
      <c r="A19" s="87">
        <v>5.8</v>
      </c>
      <c r="B19" s="87">
        <v>2.9</v>
      </c>
      <c r="C19" s="87">
        <v>1.52</v>
      </c>
      <c r="D19" s="87">
        <v>0.88</v>
      </c>
      <c r="E19" s="87">
        <v>0.56999999999999995</v>
      </c>
      <c r="F19" s="87">
        <v>0.41</v>
      </c>
      <c r="G19" s="87">
        <v>0.34</v>
      </c>
      <c r="H19" s="87">
        <v>0.28000000000000003</v>
      </c>
      <c r="I19" s="87">
        <v>0.24</v>
      </c>
      <c r="V19" s="87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zoomScaleNormal="100" zoomScaleSheetLayoutView="100" workbookViewId="0">
      <selection activeCell="J1" sqref="J1:R5"/>
    </sheetView>
  </sheetViews>
  <sheetFormatPr defaultRowHeight="11.25" x14ac:dyDescent="0.2"/>
  <cols>
    <col min="1" max="7" width="4" style="54" bestFit="1" customWidth="1"/>
    <col min="8" max="9" width="4" style="54" customWidth="1"/>
    <col min="10" max="18" width="4" style="54" bestFit="1" customWidth="1"/>
    <col min="19" max="16384" width="9.140625" style="54"/>
  </cols>
  <sheetData>
    <row r="1" spans="1:22" ht="12" x14ac:dyDescent="0.2">
      <c r="A1" s="53">
        <v>4.5199999999999996</v>
      </c>
      <c r="B1" s="53">
        <v>2.5299999999999998</v>
      </c>
      <c r="C1" s="53">
        <v>1.32</v>
      </c>
      <c r="D1" s="53">
        <v>0.72</v>
      </c>
      <c r="E1" s="53">
        <v>0.45</v>
      </c>
      <c r="F1" s="53">
        <v>0.31</v>
      </c>
      <c r="G1" s="53">
        <v>0.23</v>
      </c>
      <c r="H1" s="53">
        <v>0.17</v>
      </c>
      <c r="I1" s="53">
        <v>0.14000000000000001</v>
      </c>
      <c r="J1" s="53">
        <v>0.13</v>
      </c>
      <c r="K1" s="53">
        <v>0.15</v>
      </c>
      <c r="L1" s="53">
        <v>0.18</v>
      </c>
      <c r="M1" s="53">
        <v>0.21</v>
      </c>
      <c r="N1" s="53">
        <v>0.27</v>
      </c>
      <c r="O1" s="53">
        <v>0.44</v>
      </c>
      <c r="P1" s="53">
        <v>0.92</v>
      </c>
      <c r="Q1" s="53">
        <v>1.85</v>
      </c>
      <c r="R1" s="53">
        <v>3.21</v>
      </c>
      <c r="S1" s="53"/>
      <c r="T1" s="53"/>
      <c r="U1" s="53"/>
      <c r="V1" s="53"/>
    </row>
    <row r="2" spans="1:22" ht="12" x14ac:dyDescent="0.2">
      <c r="A2" s="53">
        <v>8.08</v>
      </c>
      <c r="B2" s="53">
        <v>3.32</v>
      </c>
      <c r="C2" s="53">
        <v>1.55</v>
      </c>
      <c r="D2" s="53">
        <v>0.78</v>
      </c>
      <c r="E2" s="53">
        <v>0.5</v>
      </c>
      <c r="F2" s="53">
        <v>0.32</v>
      </c>
      <c r="G2" s="53">
        <v>0.21</v>
      </c>
      <c r="H2" s="53">
        <v>0.16</v>
      </c>
      <c r="I2" s="53">
        <v>0.15</v>
      </c>
      <c r="J2" s="53">
        <v>0.16</v>
      </c>
      <c r="K2" s="53">
        <v>0.17</v>
      </c>
      <c r="L2" s="53">
        <v>0.2</v>
      </c>
      <c r="M2" s="53">
        <v>0.23</v>
      </c>
      <c r="N2" s="53">
        <v>0.28000000000000003</v>
      </c>
      <c r="O2" s="53">
        <v>0.46</v>
      </c>
      <c r="P2" s="53">
        <v>0.99</v>
      </c>
      <c r="Q2" s="53">
        <v>2.21</v>
      </c>
      <c r="R2" s="53">
        <v>5.12</v>
      </c>
      <c r="S2" s="53"/>
      <c r="T2" s="53"/>
      <c r="U2" s="53"/>
      <c r="V2" s="53"/>
    </row>
    <row r="3" spans="1:22" ht="12" x14ac:dyDescent="0.2">
      <c r="A3" s="53">
        <v>6.49</v>
      </c>
      <c r="B3" s="53">
        <v>3</v>
      </c>
      <c r="C3" s="53">
        <v>1.5</v>
      </c>
      <c r="D3" s="53">
        <v>0.87</v>
      </c>
      <c r="E3" s="53">
        <v>0.53</v>
      </c>
      <c r="F3" s="53">
        <v>0.33</v>
      </c>
      <c r="G3" s="53">
        <v>0.22</v>
      </c>
      <c r="H3" s="53">
        <v>0.18</v>
      </c>
      <c r="I3" s="53">
        <v>0.19</v>
      </c>
      <c r="J3" s="53">
        <v>0.23</v>
      </c>
      <c r="K3" s="53">
        <v>0.19</v>
      </c>
      <c r="L3" s="53">
        <v>0.21</v>
      </c>
      <c r="M3" s="53">
        <v>0.23</v>
      </c>
      <c r="N3" s="53">
        <v>0.28000000000000003</v>
      </c>
      <c r="O3" s="53">
        <v>0.45</v>
      </c>
      <c r="P3" s="53">
        <v>0.94</v>
      </c>
      <c r="Q3" s="53">
        <v>1.99</v>
      </c>
      <c r="R3" s="53">
        <v>4.3899999999999997</v>
      </c>
      <c r="S3" s="53"/>
      <c r="T3" s="53"/>
      <c r="U3" s="53"/>
      <c r="V3" s="53"/>
    </row>
    <row r="4" spans="1:22" ht="12" x14ac:dyDescent="0.2">
      <c r="A4" s="53">
        <v>0.59</v>
      </c>
      <c r="B4" s="53">
        <v>1.98</v>
      </c>
      <c r="C4" s="53">
        <v>1.52</v>
      </c>
      <c r="D4" s="53">
        <v>0.89</v>
      </c>
      <c r="E4" s="53">
        <v>0.51</v>
      </c>
      <c r="F4" s="53">
        <v>0.32</v>
      </c>
      <c r="G4" s="53">
        <v>0.22</v>
      </c>
      <c r="H4" s="53">
        <v>0.18</v>
      </c>
      <c r="I4" s="53">
        <v>0.2</v>
      </c>
      <c r="J4" s="53">
        <v>0.17</v>
      </c>
      <c r="K4" s="53">
        <v>0.18</v>
      </c>
      <c r="L4" s="53">
        <v>0.2</v>
      </c>
      <c r="M4" s="53">
        <v>0.23</v>
      </c>
      <c r="N4" s="53">
        <v>0.27</v>
      </c>
      <c r="O4" s="53">
        <v>0.4</v>
      </c>
      <c r="P4" s="53">
        <v>0.74</v>
      </c>
      <c r="Q4" s="53">
        <v>1.29</v>
      </c>
      <c r="R4" s="53">
        <v>1.43</v>
      </c>
      <c r="S4" s="53"/>
      <c r="T4" s="53"/>
      <c r="U4" s="53"/>
      <c r="V4" s="53"/>
    </row>
    <row r="5" spans="1:22" ht="12" x14ac:dyDescent="0.2">
      <c r="A5" s="53">
        <v>1.8</v>
      </c>
      <c r="B5" s="53">
        <v>2.36</v>
      </c>
      <c r="C5" s="53">
        <v>1.48</v>
      </c>
      <c r="D5" s="53">
        <v>0.86</v>
      </c>
      <c r="E5" s="53">
        <v>0.51</v>
      </c>
      <c r="F5" s="53">
        <v>0.31</v>
      </c>
      <c r="G5" s="53">
        <v>0.21</v>
      </c>
      <c r="H5" s="53">
        <v>0.17</v>
      </c>
      <c r="I5" s="53">
        <v>0.16</v>
      </c>
      <c r="J5" s="53">
        <v>0.13</v>
      </c>
      <c r="K5" s="53">
        <v>0.15</v>
      </c>
      <c r="L5" s="53">
        <v>0.17</v>
      </c>
      <c r="M5" s="53">
        <v>0.21</v>
      </c>
      <c r="N5" s="53">
        <v>0.25</v>
      </c>
      <c r="O5" s="53">
        <v>0.34</v>
      </c>
      <c r="P5" s="53">
        <v>0.5</v>
      </c>
      <c r="Q5" s="53">
        <v>0.55000000000000004</v>
      </c>
      <c r="R5" s="53">
        <v>0.38</v>
      </c>
      <c r="S5" s="53"/>
      <c r="T5" s="53"/>
      <c r="U5" s="53"/>
      <c r="V5" s="53"/>
    </row>
    <row r="6" spans="1:22" ht="12" x14ac:dyDescent="0.2">
      <c r="A6" s="53">
        <v>7.52</v>
      </c>
      <c r="B6" s="53">
        <v>3.25</v>
      </c>
      <c r="C6" s="53">
        <v>1.54</v>
      </c>
      <c r="D6" s="53">
        <v>0.81</v>
      </c>
      <c r="E6" s="53">
        <v>0.5</v>
      </c>
      <c r="F6" s="53">
        <v>0.3</v>
      </c>
      <c r="G6" s="53">
        <v>0.19</v>
      </c>
      <c r="H6" s="53">
        <v>0.15</v>
      </c>
      <c r="I6" s="53">
        <v>0.14000000000000001</v>
      </c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</row>
    <row r="7" spans="1:22" ht="12" x14ac:dyDescent="0.2">
      <c r="A7" s="53">
        <v>7.61</v>
      </c>
      <c r="B7" s="53">
        <v>3.21</v>
      </c>
      <c r="C7" s="53">
        <v>1.51</v>
      </c>
      <c r="D7" s="53">
        <v>0.78</v>
      </c>
      <c r="E7" s="53">
        <v>0.46</v>
      </c>
      <c r="F7" s="53">
        <v>0.3</v>
      </c>
      <c r="G7" s="53">
        <v>0.19</v>
      </c>
      <c r="H7" s="53">
        <v>0.14000000000000001</v>
      </c>
      <c r="I7" s="53">
        <v>0.11</v>
      </c>
      <c r="J7" s="53"/>
      <c r="K7" s="53"/>
      <c r="L7" s="53"/>
      <c r="M7" s="53"/>
      <c r="N7" s="53"/>
      <c r="O7" s="53">
        <v>0.05</v>
      </c>
      <c r="P7" s="53">
        <v>0.06</v>
      </c>
      <c r="Q7" s="53">
        <v>7.0000000000000007E-2</v>
      </c>
      <c r="R7" s="53">
        <v>0.16</v>
      </c>
      <c r="S7" s="53">
        <v>0.53</v>
      </c>
      <c r="T7" s="53">
        <v>1.31</v>
      </c>
      <c r="U7" s="53">
        <v>2.5499999999999998</v>
      </c>
      <c r="V7" s="53">
        <v>2.4300000000000002</v>
      </c>
    </row>
    <row r="8" spans="1:22" ht="12" x14ac:dyDescent="0.2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>
        <v>0.05</v>
      </c>
      <c r="P8" s="53">
        <v>0.06</v>
      </c>
      <c r="Q8" s="53">
        <v>0.09</v>
      </c>
      <c r="R8" s="53">
        <v>0.25</v>
      </c>
      <c r="S8" s="53">
        <v>0.47</v>
      </c>
      <c r="T8" s="53">
        <v>0.91</v>
      </c>
      <c r="U8" s="53">
        <v>1.25</v>
      </c>
      <c r="V8" s="53"/>
    </row>
    <row r="9" spans="1:22" ht="12" x14ac:dyDescent="0.2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>
        <v>0.05</v>
      </c>
      <c r="P9" s="53">
        <v>0.06</v>
      </c>
      <c r="Q9" s="53">
        <v>0.11</v>
      </c>
      <c r="R9" s="53">
        <v>0.24</v>
      </c>
      <c r="S9" s="53">
        <v>0.42</v>
      </c>
      <c r="T9" s="53">
        <v>0.65</v>
      </c>
      <c r="U9" s="53"/>
      <c r="V9" s="53"/>
    </row>
    <row r="10" spans="1:22" ht="12" x14ac:dyDescent="0.2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>
        <v>0.06</v>
      </c>
      <c r="P10" s="53">
        <v>7.0000000000000007E-2</v>
      </c>
      <c r="Q10" s="53">
        <v>0.1</v>
      </c>
      <c r="R10" s="53">
        <v>0.23</v>
      </c>
      <c r="S10" s="53">
        <v>0.46</v>
      </c>
      <c r="T10" s="53">
        <v>0.81</v>
      </c>
      <c r="U10" s="53"/>
      <c r="V10" s="53"/>
    </row>
    <row r="11" spans="1:22" ht="12" x14ac:dyDescent="0.2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>
        <v>0.06</v>
      </c>
      <c r="P11" s="53">
        <v>0.06</v>
      </c>
      <c r="Q11" s="53">
        <v>0.09</v>
      </c>
      <c r="R11" s="53">
        <v>0.22</v>
      </c>
      <c r="S11" s="53">
        <v>0.51</v>
      </c>
      <c r="T11" s="53">
        <v>1.1599999999999999</v>
      </c>
      <c r="U11" s="53">
        <v>2.12</v>
      </c>
      <c r="V11" s="53"/>
    </row>
    <row r="12" spans="1:22" ht="12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>
        <v>0.05</v>
      </c>
      <c r="P12" s="53">
        <v>0.06</v>
      </c>
      <c r="Q12" s="53">
        <v>0.08</v>
      </c>
      <c r="R12" s="53">
        <v>0.1</v>
      </c>
      <c r="S12" s="53">
        <v>0.31</v>
      </c>
      <c r="T12" s="53">
        <v>1.38</v>
      </c>
      <c r="U12" s="53">
        <v>3.41</v>
      </c>
      <c r="V12" s="53">
        <v>4.4000000000000004</v>
      </c>
    </row>
    <row r="13" spans="1:22" ht="12" x14ac:dyDescent="0.2">
      <c r="A13" s="53">
        <v>7.66</v>
      </c>
      <c r="B13" s="53">
        <v>3.77</v>
      </c>
      <c r="C13" s="53">
        <v>2.0099999999999998</v>
      </c>
      <c r="D13" s="53">
        <v>1.2</v>
      </c>
      <c r="E13" s="53">
        <v>0.84</v>
      </c>
      <c r="F13" s="53">
        <v>0.63</v>
      </c>
      <c r="G13" s="53">
        <v>0.5</v>
      </c>
      <c r="H13" s="53">
        <v>0.38</v>
      </c>
      <c r="I13" s="53">
        <v>0.28999999999999998</v>
      </c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</row>
    <row r="14" spans="1:22" ht="12" x14ac:dyDescent="0.2">
      <c r="A14" s="53">
        <v>8.44</v>
      </c>
      <c r="B14" s="53">
        <v>3.86</v>
      </c>
      <c r="C14" s="53">
        <v>2.0299999999999998</v>
      </c>
      <c r="D14" s="53">
        <v>1.29</v>
      </c>
      <c r="E14" s="53">
        <v>0.91</v>
      </c>
      <c r="F14" s="53">
        <v>0.68</v>
      </c>
      <c r="G14" s="53">
        <v>0.52</v>
      </c>
      <c r="H14" s="53">
        <v>0.41</v>
      </c>
      <c r="I14" s="53">
        <v>0.34</v>
      </c>
      <c r="J14" s="53">
        <v>7.0000000000000007E-2</v>
      </c>
      <c r="K14" s="53">
        <v>0.09</v>
      </c>
      <c r="L14" s="53">
        <v>0.09</v>
      </c>
      <c r="M14" s="53">
        <v>0.1</v>
      </c>
      <c r="N14" s="53">
        <v>0.12</v>
      </c>
      <c r="O14" s="53">
        <v>0.18</v>
      </c>
      <c r="P14" s="53">
        <v>0.28000000000000003</v>
      </c>
      <c r="Q14" s="53">
        <v>0.31</v>
      </c>
      <c r="R14" s="53">
        <v>0.18</v>
      </c>
      <c r="S14" s="53"/>
      <c r="T14" s="53"/>
      <c r="U14" s="53"/>
      <c r="V14" s="53"/>
    </row>
    <row r="15" spans="1:22" ht="12" x14ac:dyDescent="0.2">
      <c r="A15" s="53">
        <v>4.16</v>
      </c>
      <c r="B15" s="53">
        <v>3.03</v>
      </c>
      <c r="C15" s="53">
        <v>1.98</v>
      </c>
      <c r="D15" s="53">
        <v>1.38</v>
      </c>
      <c r="E15" s="53">
        <v>0.97</v>
      </c>
      <c r="F15" s="53">
        <v>0.7</v>
      </c>
      <c r="G15" s="53">
        <v>0.51</v>
      </c>
      <c r="H15" s="53">
        <v>0.4</v>
      </c>
      <c r="I15" s="53">
        <v>0.35</v>
      </c>
      <c r="J15" s="53">
        <v>0.13</v>
      </c>
      <c r="K15" s="53">
        <v>0.12</v>
      </c>
      <c r="L15" s="53">
        <v>0.11</v>
      </c>
      <c r="M15" s="53">
        <v>0.12</v>
      </c>
      <c r="N15" s="53">
        <v>0.13</v>
      </c>
      <c r="O15" s="53">
        <v>0.23</v>
      </c>
      <c r="P15" s="53">
        <v>0.51</v>
      </c>
      <c r="Q15" s="53">
        <v>0.89</v>
      </c>
      <c r="R15" s="53">
        <v>0.81</v>
      </c>
      <c r="S15" s="53"/>
      <c r="T15" s="53"/>
      <c r="U15" s="53"/>
      <c r="V15" s="53"/>
    </row>
    <row r="16" spans="1:22" ht="12" x14ac:dyDescent="0.2">
      <c r="A16" s="53">
        <v>1.0900000000000001</v>
      </c>
      <c r="B16" s="53">
        <v>2.4</v>
      </c>
      <c r="C16" s="53">
        <v>2.02</v>
      </c>
      <c r="D16" s="53">
        <v>1.36</v>
      </c>
      <c r="E16" s="53">
        <v>0.95</v>
      </c>
      <c r="F16" s="53">
        <v>0.68</v>
      </c>
      <c r="G16" s="53">
        <v>0.51</v>
      </c>
      <c r="H16" s="53">
        <v>0.41</v>
      </c>
      <c r="I16" s="53">
        <v>0.37</v>
      </c>
      <c r="J16" s="53">
        <v>0.26</v>
      </c>
      <c r="K16" s="53">
        <v>0.15</v>
      </c>
      <c r="L16" s="53">
        <v>0.12</v>
      </c>
      <c r="M16" s="53">
        <v>0.12</v>
      </c>
      <c r="N16" s="53">
        <v>0.14000000000000001</v>
      </c>
      <c r="O16" s="53">
        <v>0.27</v>
      </c>
      <c r="P16" s="53">
        <v>0.71</v>
      </c>
      <c r="Q16" s="53">
        <v>1.69</v>
      </c>
      <c r="R16" s="53">
        <v>3.71</v>
      </c>
      <c r="S16" s="53"/>
      <c r="T16" s="53"/>
      <c r="U16" s="53"/>
      <c r="V16" s="53"/>
    </row>
    <row r="17" spans="1:22" ht="12" x14ac:dyDescent="0.2">
      <c r="A17" s="53">
        <v>6.35</v>
      </c>
      <c r="B17" s="53">
        <v>3.52</v>
      </c>
      <c r="C17" s="53">
        <v>2.04</v>
      </c>
      <c r="D17" s="53">
        <v>1.29</v>
      </c>
      <c r="E17" s="53">
        <v>0.9</v>
      </c>
      <c r="F17" s="53">
        <v>0.65</v>
      </c>
      <c r="G17" s="53">
        <v>0.5</v>
      </c>
      <c r="H17" s="53">
        <v>0.4</v>
      </c>
      <c r="I17" s="53">
        <v>0.35</v>
      </c>
      <c r="J17" s="53">
        <v>0.15</v>
      </c>
      <c r="K17" s="53">
        <v>0.13</v>
      </c>
      <c r="L17" s="53">
        <v>0.12</v>
      </c>
      <c r="M17" s="53">
        <v>0.12</v>
      </c>
      <c r="N17" s="53">
        <v>0.15</v>
      </c>
      <c r="O17" s="53">
        <v>0.28999999999999998</v>
      </c>
      <c r="P17" s="53">
        <v>0.77</v>
      </c>
      <c r="Q17" s="53">
        <v>2.0099999999999998</v>
      </c>
      <c r="R17" s="53">
        <v>5</v>
      </c>
      <c r="S17" s="53"/>
      <c r="T17" s="53"/>
      <c r="U17" s="53"/>
      <c r="V17" s="53"/>
    </row>
    <row r="18" spans="1:22" ht="12" x14ac:dyDescent="0.2">
      <c r="A18" s="53">
        <v>8.8699999999999992</v>
      </c>
      <c r="B18" s="53">
        <v>3.84</v>
      </c>
      <c r="C18" s="53">
        <v>2.0699999999999998</v>
      </c>
      <c r="D18" s="53">
        <v>1.27</v>
      </c>
      <c r="E18" s="53">
        <v>0.86</v>
      </c>
      <c r="F18" s="53">
        <v>0.62</v>
      </c>
      <c r="G18" s="53">
        <v>0.47</v>
      </c>
      <c r="H18" s="53">
        <v>0.38</v>
      </c>
      <c r="I18" s="53">
        <v>0.32</v>
      </c>
      <c r="J18" s="53">
        <v>0.08</v>
      </c>
      <c r="K18" s="53">
        <v>0.09</v>
      </c>
      <c r="L18" s="53">
        <v>0.1</v>
      </c>
      <c r="M18" s="53">
        <v>0.12</v>
      </c>
      <c r="N18" s="53">
        <v>0.15</v>
      </c>
      <c r="O18" s="53">
        <v>0.28000000000000003</v>
      </c>
      <c r="P18" s="53">
        <v>0.73</v>
      </c>
      <c r="Q18" s="53">
        <v>1.7</v>
      </c>
      <c r="R18" s="53">
        <v>3.49</v>
      </c>
      <c r="S18" s="53"/>
      <c r="T18" s="53"/>
      <c r="U18" s="53"/>
      <c r="V18" s="53"/>
    </row>
    <row r="19" spans="1:22" ht="12" x14ac:dyDescent="0.2">
      <c r="A19" s="53">
        <v>6.14</v>
      </c>
      <c r="B19" s="53">
        <v>3.29</v>
      </c>
      <c r="C19" s="53">
        <v>1.87</v>
      </c>
      <c r="D19" s="53">
        <v>1.17</v>
      </c>
      <c r="E19" s="53">
        <v>0.82</v>
      </c>
      <c r="F19" s="53">
        <v>0.59</v>
      </c>
      <c r="G19" s="53">
        <v>0.45</v>
      </c>
      <c r="H19" s="53">
        <v>0.36</v>
      </c>
      <c r="I19" s="53">
        <v>0.31</v>
      </c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zoomScaleNormal="100" zoomScaleSheetLayoutView="100" workbookViewId="0">
      <selection activeCell="O11" sqref="O11:V13"/>
    </sheetView>
  </sheetViews>
  <sheetFormatPr defaultColWidth="4" defaultRowHeight="12" x14ac:dyDescent="0.2"/>
  <cols>
    <col min="1" max="15" width="4" style="40"/>
    <col min="16" max="16384" width="4" style="1"/>
  </cols>
  <sheetData>
    <row r="1" spans="1:22" x14ac:dyDescent="0.2">
      <c r="A1" s="53">
        <v>4.78</v>
      </c>
      <c r="B1" s="53">
        <v>2.86</v>
      </c>
      <c r="C1" s="53">
        <v>1.59</v>
      </c>
      <c r="D1" s="53">
        <v>0.93</v>
      </c>
      <c r="E1" s="53">
        <v>0.63</v>
      </c>
      <c r="F1" s="53">
        <v>0.47</v>
      </c>
      <c r="G1" s="53">
        <v>0.37</v>
      </c>
      <c r="H1" s="53">
        <v>0.28000000000000003</v>
      </c>
      <c r="I1" s="53">
        <v>0.23</v>
      </c>
      <c r="J1" s="53">
        <v>0.18</v>
      </c>
      <c r="K1" s="53">
        <v>0.21</v>
      </c>
      <c r="L1" s="53">
        <v>0.24</v>
      </c>
      <c r="M1" s="53">
        <v>0.28999999999999998</v>
      </c>
      <c r="N1" s="53">
        <v>0.45</v>
      </c>
      <c r="O1" s="53">
        <v>0.73</v>
      </c>
      <c r="P1" s="53">
        <v>1.26</v>
      </c>
      <c r="Q1" s="53">
        <v>2.23</v>
      </c>
      <c r="R1" s="53">
        <v>3.59</v>
      </c>
      <c r="S1" s="53"/>
      <c r="T1" s="53"/>
      <c r="U1" s="53"/>
    </row>
    <row r="2" spans="1:22" x14ac:dyDescent="0.2">
      <c r="A2" s="53">
        <v>8.4700000000000006</v>
      </c>
      <c r="B2" s="53">
        <v>3.66</v>
      </c>
      <c r="C2" s="53">
        <v>1.81</v>
      </c>
      <c r="D2" s="53">
        <v>0.99</v>
      </c>
      <c r="E2" s="53">
        <v>0.68</v>
      </c>
      <c r="F2" s="53">
        <v>0.47</v>
      </c>
      <c r="G2" s="53">
        <v>0.37</v>
      </c>
      <c r="H2" s="53">
        <v>0.28999999999999998</v>
      </c>
      <c r="I2" s="53">
        <v>0.24</v>
      </c>
      <c r="J2" s="53">
        <v>0.22</v>
      </c>
      <c r="K2" s="53">
        <v>0.24</v>
      </c>
      <c r="L2" s="53">
        <v>0.26</v>
      </c>
      <c r="M2" s="53">
        <v>0.31</v>
      </c>
      <c r="N2" s="53">
        <v>0.47</v>
      </c>
      <c r="O2" s="53">
        <v>0.77</v>
      </c>
      <c r="P2" s="53">
        <v>1.36</v>
      </c>
      <c r="Q2" s="53">
        <v>2.69</v>
      </c>
      <c r="R2" s="53">
        <v>5.77</v>
      </c>
      <c r="S2" s="53"/>
      <c r="T2" s="53"/>
      <c r="U2" s="53"/>
    </row>
    <row r="3" spans="1:22" x14ac:dyDescent="0.2">
      <c r="A3" s="53">
        <v>6.82</v>
      </c>
      <c r="B3" s="53">
        <v>3.3</v>
      </c>
      <c r="C3" s="53">
        <v>1.73</v>
      </c>
      <c r="D3" s="53">
        <v>1.07</v>
      </c>
      <c r="E3" s="53">
        <v>0.72</v>
      </c>
      <c r="F3" s="53">
        <v>0.51</v>
      </c>
      <c r="G3" s="53">
        <v>0.39</v>
      </c>
      <c r="H3" s="53">
        <v>0.31</v>
      </c>
      <c r="I3" s="53">
        <v>0.28000000000000003</v>
      </c>
      <c r="J3" s="53">
        <v>0.31</v>
      </c>
      <c r="K3" s="53">
        <v>0.26</v>
      </c>
      <c r="L3" s="53">
        <v>0.27</v>
      </c>
      <c r="M3" s="53">
        <v>0.31</v>
      </c>
      <c r="N3" s="53">
        <v>0.46</v>
      </c>
      <c r="O3" s="53">
        <v>0.73</v>
      </c>
      <c r="P3" s="53">
        <v>1.29</v>
      </c>
      <c r="Q3" s="53">
        <v>2.42</v>
      </c>
      <c r="R3" s="53">
        <v>4.9400000000000004</v>
      </c>
      <c r="S3" s="53"/>
      <c r="T3" s="53"/>
      <c r="U3" s="53"/>
    </row>
    <row r="4" spans="1:22" x14ac:dyDescent="0.2">
      <c r="A4" s="53">
        <v>0.7</v>
      </c>
      <c r="B4" s="53">
        <v>2.15</v>
      </c>
      <c r="C4" s="53">
        <v>1.72</v>
      </c>
      <c r="D4" s="53">
        <v>1.0900000000000001</v>
      </c>
      <c r="E4" s="53">
        <v>0.72</v>
      </c>
      <c r="F4" s="53">
        <v>0.5</v>
      </c>
      <c r="G4" s="53">
        <v>0.38</v>
      </c>
      <c r="H4" s="53">
        <v>0.31</v>
      </c>
      <c r="I4" s="53">
        <v>0.28000000000000003</v>
      </c>
      <c r="J4" s="53">
        <v>0.24</v>
      </c>
      <c r="K4" s="53">
        <v>0.24</v>
      </c>
      <c r="L4" s="53">
        <v>0.26</v>
      </c>
      <c r="M4" s="53">
        <v>0.3</v>
      </c>
      <c r="N4" s="53">
        <v>0.43</v>
      </c>
      <c r="O4" s="53">
        <v>0.64</v>
      </c>
      <c r="P4" s="53">
        <v>1</v>
      </c>
      <c r="Q4" s="53">
        <v>1.55</v>
      </c>
      <c r="R4" s="53">
        <v>1.57</v>
      </c>
      <c r="S4" s="53"/>
      <c r="T4" s="53"/>
      <c r="U4" s="53"/>
    </row>
    <row r="5" spans="1:22" x14ac:dyDescent="0.2">
      <c r="A5" s="53">
        <v>1.92</v>
      </c>
      <c r="B5" s="53">
        <v>2.5299999999999998</v>
      </c>
      <c r="C5" s="53">
        <v>1.71</v>
      </c>
      <c r="D5" s="53">
        <v>1.08</v>
      </c>
      <c r="E5" s="53">
        <v>0.72</v>
      </c>
      <c r="F5" s="53">
        <v>0.49</v>
      </c>
      <c r="G5" s="53">
        <v>0.37</v>
      </c>
      <c r="H5" s="53">
        <v>0.28999999999999998</v>
      </c>
      <c r="I5" s="53">
        <v>0.24</v>
      </c>
      <c r="J5" s="53">
        <v>0.18</v>
      </c>
      <c r="K5" s="53">
        <v>0.2</v>
      </c>
      <c r="L5" s="53">
        <v>0.23</v>
      </c>
      <c r="M5" s="53">
        <v>0.28000000000000003</v>
      </c>
      <c r="N5" s="53">
        <v>0.38</v>
      </c>
      <c r="O5" s="53">
        <v>0.5</v>
      </c>
      <c r="P5" s="53">
        <v>0.65</v>
      </c>
      <c r="Q5" s="53">
        <v>0.63</v>
      </c>
      <c r="R5" s="53">
        <v>0.43</v>
      </c>
      <c r="S5" s="53"/>
      <c r="T5" s="53"/>
      <c r="U5" s="53"/>
    </row>
    <row r="6" spans="1:22" x14ac:dyDescent="0.2">
      <c r="A6" s="53">
        <v>7.94</v>
      </c>
      <c r="B6" s="53">
        <v>3.57</v>
      </c>
      <c r="C6" s="53">
        <v>1.8</v>
      </c>
      <c r="D6" s="53">
        <v>1.04</v>
      </c>
      <c r="E6" s="53">
        <v>0.7</v>
      </c>
      <c r="F6" s="53">
        <v>0.48</v>
      </c>
      <c r="G6" s="53">
        <v>0.36</v>
      </c>
      <c r="H6" s="53">
        <v>0.27</v>
      </c>
      <c r="I6" s="53">
        <v>0.23</v>
      </c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</row>
    <row r="7" spans="1:22" x14ac:dyDescent="0.2">
      <c r="A7" s="53">
        <v>8.07</v>
      </c>
      <c r="B7" s="53">
        <v>3.59</v>
      </c>
      <c r="C7" s="53">
        <v>1.79</v>
      </c>
      <c r="D7" s="53">
        <v>1.02</v>
      </c>
      <c r="E7" s="53">
        <v>0.66</v>
      </c>
      <c r="F7" s="53">
        <v>0.47</v>
      </c>
      <c r="G7" s="53">
        <v>0.35</v>
      </c>
      <c r="H7" s="53">
        <v>0.26</v>
      </c>
      <c r="I7" s="53">
        <v>0.19</v>
      </c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</row>
    <row r="8" spans="1:22" x14ac:dyDescent="0.2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>
        <v>0.06</v>
      </c>
      <c r="P8" s="53">
        <v>7.0000000000000007E-2</v>
      </c>
      <c r="Q8" s="53">
        <v>0.12</v>
      </c>
      <c r="R8" s="53">
        <v>0.28000000000000003</v>
      </c>
      <c r="S8" s="53">
        <v>0.69</v>
      </c>
      <c r="T8" s="53">
        <v>1.52</v>
      </c>
      <c r="U8" s="53">
        <v>2.79</v>
      </c>
      <c r="V8" s="53">
        <v>3.02</v>
      </c>
    </row>
    <row r="9" spans="1:22" x14ac:dyDescent="0.2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>
        <v>7.0000000000000007E-2</v>
      </c>
      <c r="P9" s="53">
        <v>0.1</v>
      </c>
      <c r="Q9" s="53">
        <v>0.18</v>
      </c>
      <c r="R9" s="53">
        <v>0.38</v>
      </c>
      <c r="S9" s="53">
        <v>0.65</v>
      </c>
      <c r="T9" s="53">
        <v>1.07</v>
      </c>
      <c r="U9" s="53">
        <v>1.34</v>
      </c>
      <c r="V9" s="53"/>
    </row>
    <row r="10" spans="1:22" x14ac:dyDescent="0.2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>
        <v>7.0000000000000007E-2</v>
      </c>
      <c r="P10" s="53">
        <v>0.11</v>
      </c>
      <c r="Q10" s="53">
        <v>0.21</v>
      </c>
      <c r="R10" s="53">
        <v>0.38</v>
      </c>
      <c r="S10" s="53">
        <v>0.59</v>
      </c>
      <c r="T10" s="53">
        <v>0.81</v>
      </c>
      <c r="U10" s="53"/>
      <c r="V10" s="53"/>
    </row>
    <row r="11" spans="1:22" x14ac:dyDescent="0.2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>
        <v>0.08</v>
      </c>
      <c r="P11" s="53">
        <v>0.12</v>
      </c>
      <c r="Q11" s="53">
        <v>0.2</v>
      </c>
      <c r="R11" s="53">
        <v>0.37</v>
      </c>
      <c r="S11" s="53">
        <v>0.6</v>
      </c>
      <c r="T11" s="53">
        <v>0.95</v>
      </c>
      <c r="U11" s="53"/>
      <c r="V11" s="53"/>
    </row>
    <row r="12" spans="1:22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>
        <v>7.0000000000000007E-2</v>
      </c>
      <c r="P12" s="53">
        <v>0.09</v>
      </c>
      <c r="Q12" s="53">
        <v>0.15</v>
      </c>
      <c r="R12" s="53">
        <v>0.35</v>
      </c>
      <c r="S12" s="53">
        <v>0.69</v>
      </c>
      <c r="T12" s="53">
        <v>1.35</v>
      </c>
      <c r="U12" s="53">
        <v>2.27</v>
      </c>
      <c r="V12" s="53"/>
    </row>
    <row r="13" spans="1:22" x14ac:dyDescent="0.2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>
        <v>0.06</v>
      </c>
      <c r="P13" s="53">
        <v>0.08</v>
      </c>
      <c r="Q13" s="53">
        <v>0.11</v>
      </c>
      <c r="R13" s="53">
        <v>0.16</v>
      </c>
      <c r="S13" s="53">
        <v>0.44</v>
      </c>
      <c r="T13" s="53">
        <v>1.63</v>
      </c>
      <c r="U13" s="53">
        <v>3.7</v>
      </c>
      <c r="V13" s="53">
        <v>5.07</v>
      </c>
    </row>
    <row r="14" spans="1:22" x14ac:dyDescent="0.2">
      <c r="A14" s="53">
        <v>8.02</v>
      </c>
      <c r="B14" s="53">
        <v>4.03</v>
      </c>
      <c r="C14" s="53">
        <v>2.21</v>
      </c>
      <c r="D14" s="53">
        <v>1.36</v>
      </c>
      <c r="E14" s="53">
        <v>0.98</v>
      </c>
      <c r="F14" s="53">
        <v>0.74</v>
      </c>
      <c r="G14" s="53">
        <v>0.6</v>
      </c>
      <c r="H14" s="53">
        <v>0.46</v>
      </c>
      <c r="I14" s="53">
        <v>0.35</v>
      </c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</row>
    <row r="15" spans="1:22" x14ac:dyDescent="0.2">
      <c r="A15" s="53">
        <v>8.86</v>
      </c>
      <c r="B15" s="53">
        <v>4.13</v>
      </c>
      <c r="C15" s="53">
        <v>2.23</v>
      </c>
      <c r="D15" s="53">
        <v>1.46</v>
      </c>
      <c r="E15" s="53">
        <v>1.04</v>
      </c>
      <c r="F15" s="53">
        <v>0.79</v>
      </c>
      <c r="G15" s="53">
        <v>0.63</v>
      </c>
      <c r="H15" s="53">
        <v>0.49</v>
      </c>
      <c r="I15" s="53">
        <v>0.41</v>
      </c>
      <c r="J15" s="53">
        <v>0.12</v>
      </c>
      <c r="K15" s="53">
        <v>0.14000000000000001</v>
      </c>
      <c r="L15" s="53">
        <v>0.16</v>
      </c>
      <c r="M15" s="53">
        <v>0.19</v>
      </c>
      <c r="N15" s="53">
        <v>0.27</v>
      </c>
      <c r="O15" s="53">
        <v>0.37</v>
      </c>
      <c r="P15" s="53">
        <v>0.46</v>
      </c>
      <c r="Q15" s="53">
        <v>0.44</v>
      </c>
      <c r="R15" s="53">
        <v>0.28000000000000003</v>
      </c>
      <c r="S15" s="53"/>
      <c r="T15" s="53"/>
      <c r="U15" s="53"/>
    </row>
    <row r="16" spans="1:22" x14ac:dyDescent="0.2">
      <c r="A16" s="53">
        <v>4.29</v>
      </c>
      <c r="B16" s="53">
        <v>3.2</v>
      </c>
      <c r="C16" s="53">
        <v>2.14</v>
      </c>
      <c r="D16" s="53">
        <v>1.51</v>
      </c>
      <c r="E16" s="53">
        <v>1.1000000000000001</v>
      </c>
      <c r="F16" s="53">
        <v>0.82</v>
      </c>
      <c r="G16" s="53">
        <v>0.64</v>
      </c>
      <c r="H16" s="53">
        <v>0.51</v>
      </c>
      <c r="I16" s="53">
        <v>0.41</v>
      </c>
      <c r="J16" s="53">
        <v>0.18</v>
      </c>
      <c r="K16" s="53">
        <v>0.18</v>
      </c>
      <c r="L16" s="53">
        <v>0.19</v>
      </c>
      <c r="M16" s="53">
        <v>0.22</v>
      </c>
      <c r="N16" s="53">
        <v>0.31</v>
      </c>
      <c r="O16" s="53">
        <v>0.47</v>
      </c>
      <c r="P16" s="53">
        <v>0.8</v>
      </c>
      <c r="Q16" s="53">
        <v>1.2</v>
      </c>
      <c r="R16" s="53">
        <v>0.97</v>
      </c>
      <c r="S16" s="53"/>
      <c r="T16" s="53"/>
      <c r="U16" s="53"/>
    </row>
    <row r="17" spans="1:21" x14ac:dyDescent="0.2">
      <c r="A17" s="53">
        <v>1.08</v>
      </c>
      <c r="B17" s="53">
        <v>2.46</v>
      </c>
      <c r="C17" s="53">
        <v>2.13</v>
      </c>
      <c r="D17" s="53">
        <v>1.5</v>
      </c>
      <c r="E17" s="53">
        <v>1.08</v>
      </c>
      <c r="F17" s="53">
        <v>0.82</v>
      </c>
      <c r="G17" s="53">
        <v>0.63</v>
      </c>
      <c r="H17" s="53">
        <v>0.51</v>
      </c>
      <c r="I17" s="53">
        <v>0.43</v>
      </c>
      <c r="J17" s="53">
        <v>0.33</v>
      </c>
      <c r="K17" s="53">
        <v>0.21</v>
      </c>
      <c r="L17" s="53">
        <v>0.2</v>
      </c>
      <c r="M17" s="53">
        <v>0.23</v>
      </c>
      <c r="N17" s="53">
        <v>0.36</v>
      </c>
      <c r="O17" s="53">
        <v>0.6</v>
      </c>
      <c r="P17" s="53">
        <v>1.1100000000000001</v>
      </c>
      <c r="Q17" s="53">
        <v>2.17</v>
      </c>
      <c r="R17" s="53">
        <v>4.26</v>
      </c>
      <c r="S17" s="53"/>
      <c r="T17" s="53"/>
      <c r="U17" s="53"/>
    </row>
    <row r="18" spans="1:21" x14ac:dyDescent="0.2">
      <c r="A18" s="53">
        <v>6.5</v>
      </c>
      <c r="B18" s="53">
        <v>3.64</v>
      </c>
      <c r="C18" s="53">
        <v>2.17</v>
      </c>
      <c r="D18" s="53">
        <v>1.44</v>
      </c>
      <c r="E18" s="53">
        <v>1.05</v>
      </c>
      <c r="F18" s="53">
        <v>0.78</v>
      </c>
      <c r="G18" s="53">
        <v>0.62</v>
      </c>
      <c r="H18" s="53">
        <v>0.5</v>
      </c>
      <c r="I18" s="53">
        <v>0.42</v>
      </c>
      <c r="J18" s="53">
        <v>0.22</v>
      </c>
      <c r="K18" s="53">
        <v>0.19</v>
      </c>
      <c r="L18" s="53">
        <v>0.2</v>
      </c>
      <c r="M18" s="53">
        <v>0.23</v>
      </c>
      <c r="N18" s="53">
        <v>0.37</v>
      </c>
      <c r="O18" s="53">
        <v>0.65</v>
      </c>
      <c r="P18" s="53">
        <v>1.21</v>
      </c>
      <c r="Q18" s="53">
        <v>2.59</v>
      </c>
      <c r="R18" s="53">
        <v>5.77</v>
      </c>
      <c r="S18" s="53"/>
      <c r="T18" s="53"/>
      <c r="U18" s="53"/>
    </row>
    <row r="19" spans="1:21" x14ac:dyDescent="0.2">
      <c r="A19" s="53">
        <v>9.15</v>
      </c>
      <c r="B19" s="53">
        <v>4.0599999999999996</v>
      </c>
      <c r="C19" s="53">
        <v>2.2400000000000002</v>
      </c>
      <c r="D19" s="53">
        <v>1.43</v>
      </c>
      <c r="E19" s="53">
        <v>1.01</v>
      </c>
      <c r="F19" s="53">
        <v>0.76</v>
      </c>
      <c r="G19" s="53">
        <v>0.57999999999999996</v>
      </c>
      <c r="H19" s="53">
        <v>0.46</v>
      </c>
      <c r="I19" s="53">
        <v>0.39</v>
      </c>
      <c r="J19" s="53">
        <v>0.13</v>
      </c>
      <c r="K19" s="53">
        <v>0.16</v>
      </c>
      <c r="L19" s="53">
        <v>0.18</v>
      </c>
      <c r="M19" s="53">
        <v>0.22</v>
      </c>
      <c r="N19" s="53">
        <v>0.36</v>
      </c>
      <c r="O19" s="53">
        <v>0.62</v>
      </c>
      <c r="P19" s="53">
        <v>1.1499999999999999</v>
      </c>
      <c r="Q19" s="53">
        <v>2.2000000000000002</v>
      </c>
      <c r="R19" s="53">
        <v>4.04</v>
      </c>
      <c r="S19" s="53"/>
      <c r="T19" s="53"/>
      <c r="U19" s="53"/>
    </row>
    <row r="20" spans="1:21" x14ac:dyDescent="0.2">
      <c r="A20" s="53">
        <v>6.32</v>
      </c>
      <c r="B20" s="53">
        <v>3.46</v>
      </c>
      <c r="C20" s="53">
        <v>2.0299999999999998</v>
      </c>
      <c r="D20" s="53">
        <v>1.31</v>
      </c>
      <c r="E20" s="53">
        <v>0.96</v>
      </c>
      <c r="F20" s="53">
        <v>0.72</v>
      </c>
      <c r="G20" s="53">
        <v>0.56000000000000005</v>
      </c>
      <c r="H20" s="53">
        <v>0.44</v>
      </c>
      <c r="I20" s="53">
        <v>0.36</v>
      </c>
      <c r="S20" s="53"/>
      <c r="T20" s="53"/>
      <c r="U20" s="53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zoomScaleNormal="100" zoomScaleSheetLayoutView="100" workbookViewId="0">
      <selection activeCell="O7" sqref="O7:V9"/>
    </sheetView>
  </sheetViews>
  <sheetFormatPr defaultColWidth="8.85546875" defaultRowHeight="12" x14ac:dyDescent="0.2"/>
  <cols>
    <col min="1" max="1" width="4.5703125" style="1" bestFit="1" customWidth="1"/>
    <col min="2" max="5" width="4.42578125" style="1" bestFit="1" customWidth="1"/>
    <col min="6" max="7" width="4.5703125" style="1" bestFit="1" customWidth="1"/>
    <col min="8" max="8" width="4.42578125" style="1" bestFit="1" customWidth="1"/>
    <col min="9" max="9" width="4.5703125" style="1" bestFit="1" customWidth="1"/>
    <col min="10" max="10" width="4.42578125" style="1" bestFit="1" customWidth="1"/>
    <col min="11" max="11" width="4.5703125" style="1" bestFit="1" customWidth="1"/>
    <col min="12" max="12" width="4.42578125" style="1" bestFit="1" customWidth="1"/>
    <col min="13" max="15" width="4.5703125" style="1" bestFit="1" customWidth="1"/>
    <col min="16" max="17" width="4.42578125" style="1" bestFit="1" customWidth="1"/>
    <col min="18" max="21" width="5.42578125" style="1" bestFit="1" customWidth="1"/>
    <col min="22" max="22" width="5.5703125" style="1" bestFit="1" customWidth="1"/>
    <col min="23" max="16384" width="8.85546875" style="1"/>
  </cols>
  <sheetData>
    <row r="1" spans="1:22" x14ac:dyDescent="0.2">
      <c r="A1" s="53">
        <v>3.79</v>
      </c>
      <c r="B1" s="53">
        <v>2.82</v>
      </c>
      <c r="C1" s="53">
        <v>1.9</v>
      </c>
      <c r="D1" s="53">
        <v>1.2</v>
      </c>
      <c r="E1" s="53">
        <v>0.82</v>
      </c>
      <c r="F1" s="53">
        <v>0.62</v>
      </c>
      <c r="G1" s="53">
        <v>0.51</v>
      </c>
      <c r="H1" s="53">
        <v>0.42</v>
      </c>
      <c r="I1" s="53">
        <v>0.37</v>
      </c>
      <c r="J1" s="53">
        <v>0.22</v>
      </c>
      <c r="K1" s="53">
        <v>0.26</v>
      </c>
      <c r="L1" s="53">
        <v>0.34</v>
      </c>
      <c r="M1" s="53">
        <v>0.45</v>
      </c>
      <c r="N1" s="53">
        <v>0.63</v>
      </c>
      <c r="O1" s="53">
        <v>0.94</v>
      </c>
      <c r="P1" s="53">
        <v>1.5</v>
      </c>
      <c r="Q1" s="53">
        <v>2.4500000000000002</v>
      </c>
      <c r="R1" s="53">
        <v>3.28</v>
      </c>
    </row>
    <row r="2" spans="1:22" x14ac:dyDescent="0.2">
      <c r="A2" s="53">
        <v>7.68</v>
      </c>
      <c r="B2" s="53">
        <v>3.74</v>
      </c>
      <c r="C2" s="53">
        <v>2.21</v>
      </c>
      <c r="D2" s="53">
        <v>1.34</v>
      </c>
      <c r="E2" s="53">
        <v>0.89</v>
      </c>
      <c r="F2" s="53">
        <v>0.66</v>
      </c>
      <c r="G2" s="53">
        <v>0.52</v>
      </c>
      <c r="H2" s="53">
        <v>0.43</v>
      </c>
      <c r="I2" s="53">
        <v>0.38</v>
      </c>
      <c r="J2" s="53">
        <v>0.27</v>
      </c>
      <c r="K2" s="53">
        <v>0.33</v>
      </c>
      <c r="L2" s="53">
        <v>0.37</v>
      </c>
      <c r="M2" s="53">
        <v>0.47</v>
      </c>
      <c r="N2" s="53">
        <v>0.66</v>
      </c>
      <c r="O2" s="53">
        <v>0.99</v>
      </c>
      <c r="P2" s="53">
        <v>1.63</v>
      </c>
      <c r="Q2" s="53">
        <v>2.99</v>
      </c>
      <c r="R2" s="53">
        <v>5.39</v>
      </c>
    </row>
    <row r="3" spans="1:22" x14ac:dyDescent="0.2">
      <c r="A3" s="53">
        <v>6.06</v>
      </c>
      <c r="B3" s="53">
        <v>3.32</v>
      </c>
      <c r="C3" s="53">
        <v>2.14</v>
      </c>
      <c r="D3" s="53">
        <v>1.43</v>
      </c>
      <c r="E3" s="53">
        <v>0.98</v>
      </c>
      <c r="F3" s="53">
        <v>0.7</v>
      </c>
      <c r="G3" s="53">
        <v>0.55000000000000004</v>
      </c>
      <c r="H3" s="53">
        <v>0.47</v>
      </c>
      <c r="I3" s="53">
        <v>0.43</v>
      </c>
      <c r="J3" s="53">
        <v>0.48</v>
      </c>
      <c r="K3" s="53">
        <v>0.4</v>
      </c>
      <c r="L3" s="53">
        <v>0.41</v>
      </c>
      <c r="M3" s="53">
        <v>0.48</v>
      </c>
      <c r="N3" s="53">
        <v>0.66</v>
      </c>
      <c r="O3" s="53">
        <v>0.94</v>
      </c>
      <c r="P3" s="53">
        <v>1.53</v>
      </c>
      <c r="Q3" s="53">
        <v>2.7</v>
      </c>
      <c r="R3" s="53">
        <v>4.59</v>
      </c>
    </row>
    <row r="4" spans="1:22" x14ac:dyDescent="0.2">
      <c r="A4" s="53">
        <v>0.69</v>
      </c>
      <c r="B4" s="53">
        <v>2.2999999999999998</v>
      </c>
      <c r="C4" s="53">
        <v>2.0499999999999998</v>
      </c>
      <c r="D4" s="53">
        <v>1.39</v>
      </c>
      <c r="E4" s="53">
        <v>0.96</v>
      </c>
      <c r="F4" s="53">
        <v>0.7</v>
      </c>
      <c r="G4" s="53">
        <v>0.55000000000000004</v>
      </c>
      <c r="H4" s="53">
        <v>0.47</v>
      </c>
      <c r="I4" s="53">
        <v>0.44</v>
      </c>
      <c r="J4" s="53">
        <v>0.31</v>
      </c>
      <c r="K4" s="53">
        <v>0.34</v>
      </c>
      <c r="L4" s="53">
        <v>0.37</v>
      </c>
      <c r="M4" s="53">
        <v>0.45</v>
      </c>
      <c r="N4" s="53">
        <v>0.59</v>
      </c>
      <c r="O4" s="53">
        <v>0.81</v>
      </c>
      <c r="P4" s="53">
        <v>1.19</v>
      </c>
      <c r="Q4" s="53">
        <v>1.77</v>
      </c>
      <c r="R4" s="53">
        <v>1.76</v>
      </c>
    </row>
    <row r="5" spans="1:22" x14ac:dyDescent="0.2">
      <c r="A5" s="53">
        <v>1.79</v>
      </c>
      <c r="B5" s="53">
        <v>2.54</v>
      </c>
      <c r="C5" s="53">
        <v>2.0299999999999998</v>
      </c>
      <c r="D5" s="53">
        <v>1.4</v>
      </c>
      <c r="E5" s="53">
        <v>0.97</v>
      </c>
      <c r="F5" s="53">
        <v>0.7</v>
      </c>
      <c r="G5" s="53">
        <v>0.53</v>
      </c>
      <c r="H5" s="53">
        <v>0.43</v>
      </c>
      <c r="I5" s="53">
        <v>0.39</v>
      </c>
      <c r="J5" s="53">
        <v>0.22</v>
      </c>
      <c r="K5" s="53">
        <v>0.26</v>
      </c>
      <c r="L5" s="53">
        <v>0.32</v>
      </c>
      <c r="M5" s="53">
        <v>0.4</v>
      </c>
      <c r="N5" s="53">
        <v>0.51</v>
      </c>
      <c r="O5" s="53">
        <v>0.66</v>
      </c>
      <c r="P5" s="53">
        <v>0.8</v>
      </c>
      <c r="Q5" s="53">
        <v>0.79</v>
      </c>
      <c r="R5" s="53">
        <v>0.43</v>
      </c>
    </row>
    <row r="6" spans="1:22" x14ac:dyDescent="0.2">
      <c r="A6" s="53">
        <v>7.17</v>
      </c>
      <c r="B6" s="53">
        <v>3.58</v>
      </c>
      <c r="C6" s="53">
        <v>2.17</v>
      </c>
      <c r="D6" s="53">
        <v>1.43</v>
      </c>
      <c r="E6" s="53">
        <v>0.97</v>
      </c>
      <c r="F6" s="53">
        <v>0.69</v>
      </c>
      <c r="G6" s="53">
        <v>0.51</v>
      </c>
      <c r="H6" s="53">
        <v>0.42</v>
      </c>
      <c r="I6" s="53">
        <v>0.37</v>
      </c>
      <c r="J6" s="53"/>
      <c r="K6" s="53"/>
      <c r="L6" s="53"/>
      <c r="M6" s="53"/>
      <c r="N6" s="53"/>
      <c r="O6" s="53"/>
      <c r="P6" s="53"/>
      <c r="Q6" s="53"/>
      <c r="R6" s="53"/>
    </row>
    <row r="7" spans="1:22" x14ac:dyDescent="0.2">
      <c r="A7" s="53">
        <v>7.2</v>
      </c>
      <c r="B7" s="53">
        <v>3.72</v>
      </c>
      <c r="C7" s="53">
        <v>2.15</v>
      </c>
      <c r="D7" s="53">
        <v>1.35</v>
      </c>
      <c r="E7" s="53">
        <v>0.91</v>
      </c>
      <c r="F7" s="53">
        <v>0.66</v>
      </c>
      <c r="G7" s="53">
        <v>0.5</v>
      </c>
      <c r="H7" s="53">
        <v>0.4</v>
      </c>
      <c r="I7" s="53">
        <v>0.31</v>
      </c>
      <c r="J7" s="53"/>
      <c r="K7" s="53"/>
      <c r="L7" s="53"/>
      <c r="M7" s="53"/>
      <c r="N7" s="53"/>
      <c r="O7" s="53">
        <v>0.1</v>
      </c>
      <c r="P7" s="53">
        <v>0.13</v>
      </c>
      <c r="Q7" s="53">
        <v>0.2</v>
      </c>
      <c r="R7" s="53">
        <v>0.39</v>
      </c>
      <c r="S7" s="1">
        <v>0.85</v>
      </c>
      <c r="T7" s="1">
        <v>1.71</v>
      </c>
      <c r="U7" s="1">
        <v>3.01</v>
      </c>
      <c r="V7" s="1">
        <v>3.57</v>
      </c>
    </row>
    <row r="8" spans="1:22" x14ac:dyDescent="0.2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>
        <v>0.13</v>
      </c>
      <c r="P8" s="53">
        <v>0.18</v>
      </c>
      <c r="Q8" s="53">
        <v>0.28000000000000003</v>
      </c>
      <c r="R8" s="53">
        <v>0.52</v>
      </c>
      <c r="S8" s="1">
        <v>0.77</v>
      </c>
      <c r="T8" s="1">
        <v>1.21</v>
      </c>
      <c r="U8" s="1">
        <v>1.61</v>
      </c>
    </row>
    <row r="9" spans="1:22" x14ac:dyDescent="0.2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>
        <v>0.15</v>
      </c>
      <c r="P9" s="53">
        <v>0.22</v>
      </c>
      <c r="Q9" s="53">
        <v>0.34</v>
      </c>
      <c r="R9" s="53">
        <v>0.53</v>
      </c>
      <c r="S9" s="1">
        <v>0.75</v>
      </c>
      <c r="T9" s="1">
        <v>0.97</v>
      </c>
    </row>
    <row r="10" spans="1:22" x14ac:dyDescent="0.2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>
        <v>0.14000000000000001</v>
      </c>
      <c r="P10" s="53">
        <v>0.2</v>
      </c>
      <c r="Q10" s="53">
        <v>0.32</v>
      </c>
      <c r="R10" s="53">
        <v>0.5</v>
      </c>
      <c r="S10" s="1">
        <v>0.74</v>
      </c>
      <c r="T10" s="1">
        <v>1.06</v>
      </c>
    </row>
    <row r="11" spans="1:22" x14ac:dyDescent="0.2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>
        <v>0.12</v>
      </c>
      <c r="P11" s="53">
        <v>0.15</v>
      </c>
      <c r="Q11" s="53">
        <v>0.25</v>
      </c>
      <c r="R11" s="53">
        <v>0.48</v>
      </c>
      <c r="S11" s="1">
        <v>0.84</v>
      </c>
      <c r="T11" s="1">
        <v>1.52</v>
      </c>
      <c r="U11" s="1">
        <v>2.48</v>
      </c>
    </row>
    <row r="12" spans="1:22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>
        <v>0.1</v>
      </c>
      <c r="P12" s="53">
        <v>0.12</v>
      </c>
      <c r="Q12" s="53">
        <v>0.17</v>
      </c>
      <c r="R12" s="53">
        <v>0.22</v>
      </c>
      <c r="S12" s="1">
        <v>0.56000000000000005</v>
      </c>
      <c r="T12" s="1">
        <v>1.84</v>
      </c>
      <c r="U12" s="1">
        <v>3.96</v>
      </c>
      <c r="V12" s="1">
        <v>5.42</v>
      </c>
    </row>
    <row r="13" spans="1:22" x14ac:dyDescent="0.2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</row>
    <row r="14" spans="1:22" x14ac:dyDescent="0.2">
      <c r="A14" s="53">
        <v>7.04</v>
      </c>
      <c r="B14" s="53">
        <v>3.97</v>
      </c>
      <c r="C14" s="53">
        <v>2.4700000000000002</v>
      </c>
      <c r="D14" s="53">
        <v>1.63</v>
      </c>
      <c r="E14" s="53">
        <v>1.1499999999999999</v>
      </c>
      <c r="F14" s="53">
        <v>0.89</v>
      </c>
      <c r="G14" s="53">
        <v>0.73</v>
      </c>
      <c r="H14" s="53">
        <v>0.57999999999999996</v>
      </c>
      <c r="I14" s="53">
        <v>0.45</v>
      </c>
    </row>
    <row r="15" spans="1:22" x14ac:dyDescent="0.2">
      <c r="A15" s="53">
        <v>7.94</v>
      </c>
      <c r="B15" s="53">
        <v>4.1100000000000003</v>
      </c>
      <c r="C15" s="53">
        <v>2.57</v>
      </c>
      <c r="D15" s="53">
        <v>1.78</v>
      </c>
      <c r="E15" s="53">
        <v>1.25</v>
      </c>
      <c r="F15" s="53">
        <v>0.96</v>
      </c>
      <c r="G15" s="53">
        <v>0.77</v>
      </c>
      <c r="H15" s="53">
        <v>0.63</v>
      </c>
      <c r="I15" s="53">
        <v>0.54</v>
      </c>
      <c r="J15" s="1">
        <v>0.19</v>
      </c>
      <c r="K15" s="1">
        <v>0.23</v>
      </c>
      <c r="L15" s="1">
        <v>0.27</v>
      </c>
      <c r="M15" s="1">
        <v>0.33</v>
      </c>
      <c r="N15" s="1">
        <v>0.42</v>
      </c>
      <c r="O15" s="1">
        <v>0.53</v>
      </c>
      <c r="P15" s="1">
        <v>0.63</v>
      </c>
      <c r="Q15" s="1">
        <v>0.62</v>
      </c>
      <c r="R15" s="1">
        <v>0.31</v>
      </c>
    </row>
    <row r="16" spans="1:22" x14ac:dyDescent="0.2">
      <c r="A16" s="1">
        <v>3.57</v>
      </c>
      <c r="B16" s="1">
        <v>3.1</v>
      </c>
      <c r="C16" s="1">
        <v>2.42</v>
      </c>
      <c r="D16" s="1">
        <v>1.79</v>
      </c>
      <c r="E16" s="1">
        <v>1.3</v>
      </c>
      <c r="F16" s="1">
        <v>0.98</v>
      </c>
      <c r="G16" s="1">
        <v>0.78</v>
      </c>
      <c r="H16" s="1">
        <v>0.64</v>
      </c>
      <c r="I16" s="1">
        <v>0.56000000000000005</v>
      </c>
      <c r="J16" s="1">
        <v>0.26</v>
      </c>
      <c r="K16" s="1">
        <v>0.27</v>
      </c>
      <c r="L16" s="1">
        <v>0.31</v>
      </c>
      <c r="M16" s="1">
        <v>0.38</v>
      </c>
      <c r="N16" s="1">
        <v>0.48</v>
      </c>
      <c r="O16" s="1">
        <v>0.67</v>
      </c>
      <c r="P16" s="1">
        <v>0.96</v>
      </c>
      <c r="Q16" s="1">
        <v>1.46</v>
      </c>
      <c r="R16" s="1">
        <v>1.28</v>
      </c>
    </row>
    <row r="17" spans="1:18" x14ac:dyDescent="0.2">
      <c r="A17" s="1">
        <v>0.92</v>
      </c>
      <c r="B17" s="1">
        <v>2.5499999999999998</v>
      </c>
      <c r="C17" s="1">
        <v>2.39</v>
      </c>
      <c r="D17" s="1">
        <v>1.76</v>
      </c>
      <c r="E17" s="1">
        <v>1.29</v>
      </c>
      <c r="F17" s="1">
        <v>0.98</v>
      </c>
      <c r="G17" s="1">
        <v>0.8</v>
      </c>
      <c r="H17" s="1">
        <v>0.67</v>
      </c>
      <c r="I17" s="1">
        <v>0.59</v>
      </c>
      <c r="J17" s="1">
        <v>0.52</v>
      </c>
      <c r="K17" s="1">
        <v>0.36</v>
      </c>
      <c r="L17" s="1">
        <v>0.36</v>
      </c>
      <c r="M17" s="1">
        <v>0.41</v>
      </c>
      <c r="N17" s="1">
        <v>0.56000000000000005</v>
      </c>
      <c r="O17" s="1">
        <v>0.83</v>
      </c>
      <c r="P17" s="1">
        <v>1.37</v>
      </c>
      <c r="Q17" s="1">
        <v>2.4500000000000002</v>
      </c>
      <c r="R17" s="1">
        <v>3.98</v>
      </c>
    </row>
    <row r="18" spans="1:18" x14ac:dyDescent="0.2">
      <c r="A18" s="1">
        <v>5.36</v>
      </c>
      <c r="B18" s="1">
        <v>3.47</v>
      </c>
      <c r="C18" s="1">
        <v>2.46</v>
      </c>
      <c r="D18" s="1">
        <v>1.74</v>
      </c>
      <c r="E18" s="1">
        <v>1.27</v>
      </c>
      <c r="F18" s="1">
        <v>0.98</v>
      </c>
      <c r="G18" s="1">
        <v>0.78</v>
      </c>
      <c r="H18" s="1">
        <v>0.65</v>
      </c>
      <c r="I18" s="1">
        <v>0.56999999999999995</v>
      </c>
      <c r="J18" s="1">
        <v>0.34</v>
      </c>
      <c r="K18" s="1">
        <v>0.32</v>
      </c>
      <c r="L18" s="1">
        <v>0.35</v>
      </c>
      <c r="M18" s="1">
        <v>0.42</v>
      </c>
      <c r="N18" s="1">
        <v>0.59</v>
      </c>
      <c r="O18" s="1">
        <v>0.89</v>
      </c>
      <c r="P18" s="1">
        <v>1.5</v>
      </c>
      <c r="Q18" s="1">
        <v>2.93</v>
      </c>
      <c r="R18" s="1">
        <v>5.4</v>
      </c>
    </row>
    <row r="19" spans="1:18" x14ac:dyDescent="0.2">
      <c r="A19" s="1">
        <v>8.16</v>
      </c>
      <c r="B19" s="1">
        <v>4.13</v>
      </c>
      <c r="C19" s="1">
        <v>2.54</v>
      </c>
      <c r="D19" s="1">
        <v>1.73</v>
      </c>
      <c r="E19" s="1">
        <v>1.22</v>
      </c>
      <c r="F19" s="1">
        <v>0.94</v>
      </c>
      <c r="G19" s="1">
        <v>0.75</v>
      </c>
      <c r="H19" s="1">
        <v>0.6</v>
      </c>
      <c r="I19" s="1">
        <v>0.54</v>
      </c>
      <c r="J19" s="1">
        <v>0.21</v>
      </c>
      <c r="K19" s="1">
        <v>0.25</v>
      </c>
      <c r="L19" s="1">
        <v>0.31</v>
      </c>
      <c r="M19" s="1">
        <v>0.41</v>
      </c>
      <c r="N19" s="1">
        <v>0.59</v>
      </c>
      <c r="O19" s="1">
        <v>0.87</v>
      </c>
      <c r="P19" s="1">
        <v>1.46</v>
      </c>
      <c r="Q19" s="1">
        <v>2.4900000000000002</v>
      </c>
      <c r="R19" s="1">
        <v>3.62</v>
      </c>
    </row>
    <row r="20" spans="1:18" x14ac:dyDescent="0.2">
      <c r="A20" s="1">
        <v>5.31</v>
      </c>
      <c r="B20" s="1">
        <v>3.41</v>
      </c>
      <c r="C20" s="1">
        <v>2.29</v>
      </c>
      <c r="D20" s="1">
        <v>1.59</v>
      </c>
      <c r="E20" s="1">
        <v>1.17</v>
      </c>
      <c r="F20" s="1">
        <v>0.89</v>
      </c>
      <c r="G20" s="1">
        <v>0.71</v>
      </c>
      <c r="H20" s="1">
        <v>0.59</v>
      </c>
      <c r="I20" s="1">
        <v>0.52</v>
      </c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topLeftCell="A37" zoomScaleNormal="100" zoomScaleSheetLayoutView="100" zoomScalePageLayoutView="70" workbookViewId="0">
      <selection activeCell="C56" sqref="C56:K62"/>
    </sheetView>
  </sheetViews>
  <sheetFormatPr defaultColWidth="0" defaultRowHeight="11.25" zeroHeight="1" x14ac:dyDescent="0.2"/>
  <cols>
    <col min="1" max="1" width="6.5703125" style="6" customWidth="1"/>
    <col min="2" max="2" width="1" style="4" customWidth="1"/>
    <col min="3" max="11" width="4.85546875" style="5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28515625" style="5" customWidth="1"/>
    <col min="22" max="22" width="1.42578125" style="5" customWidth="1"/>
    <col min="23" max="23" width="0" style="5" hidden="1" customWidth="1"/>
    <col min="24" max="16383" width="9.140625" style="5" hidden="1"/>
    <col min="16384" max="16384" width="81" style="5" hidden="1" customWidth="1"/>
  </cols>
  <sheetData>
    <row r="1" spans="2:22" x14ac:dyDescent="0.2"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2:22" x14ac:dyDescent="0.2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2:22" x14ac:dyDescent="0.2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2:22" x14ac:dyDescent="0.2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2:22" x14ac:dyDescent="0.2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2:22" x14ac:dyDescent="0.2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2:22" x14ac:dyDescent="0.2"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2:22" x14ac:dyDescent="0.2"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2:22" x14ac:dyDescent="0.2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2:22" x14ac:dyDescent="0.2"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2:22" x14ac:dyDescent="0.2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2:22" x14ac:dyDescent="0.2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2:22" x14ac:dyDescent="0.2"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2:22" x14ac:dyDescent="0.2"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2:22" x14ac:dyDescent="0.2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2:22" x14ac:dyDescent="0.2"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145" t="s">
        <v>26</v>
      </c>
      <c r="B17" s="145"/>
      <c r="C17" s="27">
        <v>0.5</v>
      </c>
      <c r="D17" s="30">
        <f t="shared" ref="D17:K17" si="0">C17+$F$18</f>
        <v>1</v>
      </c>
      <c r="E17" s="30">
        <f t="shared" si="0"/>
        <v>1.5</v>
      </c>
      <c r="F17" s="30">
        <f t="shared" si="0"/>
        <v>2</v>
      </c>
      <c r="G17" s="30">
        <f t="shared" si="0"/>
        <v>2.5</v>
      </c>
      <c r="H17" s="30">
        <f t="shared" si="0"/>
        <v>3</v>
      </c>
      <c r="I17" s="30">
        <f t="shared" si="0"/>
        <v>3.5</v>
      </c>
      <c r="J17" s="30">
        <f t="shared" si="0"/>
        <v>4</v>
      </c>
      <c r="K17" s="30">
        <f t="shared" si="0"/>
        <v>4.5</v>
      </c>
      <c r="L17" s="33" t="s">
        <v>27</v>
      </c>
      <c r="M17" s="26" t="s">
        <v>17</v>
      </c>
      <c r="N17" s="144" t="s">
        <v>29</v>
      </c>
      <c r="O17" s="144"/>
      <c r="P17" s="144"/>
      <c r="Q17" s="144"/>
      <c r="R17" s="144"/>
      <c r="S17" s="144"/>
      <c r="T17" s="144"/>
      <c r="U17" s="144"/>
      <c r="V17" s="9"/>
    </row>
    <row r="18" spans="1:23" s="2" customFormat="1" x14ac:dyDescent="0.2">
      <c r="A18" s="146" t="s">
        <v>25</v>
      </c>
      <c r="B18" s="146"/>
      <c r="C18" s="146"/>
      <c r="D18" s="146"/>
      <c r="E18" s="146"/>
      <c r="F18" s="25">
        <v>0.5</v>
      </c>
      <c r="G18" s="31" t="s">
        <v>22</v>
      </c>
      <c r="H18" s="22"/>
      <c r="I18" s="22"/>
      <c r="J18" s="22"/>
      <c r="K18" s="22"/>
      <c r="L18" s="22"/>
      <c r="M18" s="32" t="s">
        <v>23</v>
      </c>
      <c r="N18" s="144" t="s">
        <v>20</v>
      </c>
      <c r="O18" s="144"/>
      <c r="P18" s="144"/>
      <c r="Q18" s="147" t="s">
        <v>24</v>
      </c>
      <c r="R18" s="147"/>
      <c r="S18" s="147"/>
      <c r="T18" s="144" t="s">
        <v>18</v>
      </c>
      <c r="U18" s="144"/>
      <c r="V18" s="9"/>
    </row>
    <row r="19" spans="1:23" s="2" customFormat="1" x14ac:dyDescent="0.2">
      <c r="A19" s="28"/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3"/>
      <c r="N19" s="23"/>
      <c r="O19" s="23"/>
      <c r="P19" s="23"/>
      <c r="Q19" s="23"/>
      <c r="R19" s="23"/>
      <c r="S19" s="24"/>
      <c r="T19" s="24"/>
      <c r="U19" s="23"/>
      <c r="V19" s="9"/>
    </row>
    <row r="20" spans="1:23" s="2" customFormat="1" x14ac:dyDescent="0.2">
      <c r="A20" s="10" t="s">
        <v>0</v>
      </c>
      <c r="B20" s="19"/>
      <c r="C20" s="41">
        <v>6.99</v>
      </c>
      <c r="D20" s="41">
        <v>3.05</v>
      </c>
      <c r="E20" s="41">
        <v>1.4</v>
      </c>
      <c r="F20" s="41">
        <v>0.68</v>
      </c>
      <c r="G20" s="41">
        <v>0.46</v>
      </c>
      <c r="H20" s="41">
        <v>0.42</v>
      </c>
      <c r="I20" s="41">
        <v>0.35</v>
      </c>
      <c r="J20" s="41">
        <v>0.27</v>
      </c>
      <c r="K20" s="41">
        <v>0.21</v>
      </c>
      <c r="L20" s="11"/>
      <c r="M20" s="130" t="s">
        <v>11</v>
      </c>
      <c r="N20" s="131"/>
      <c r="O20" s="131"/>
      <c r="P20" s="138" t="s">
        <v>6</v>
      </c>
      <c r="Q20" s="138"/>
      <c r="R20" s="138"/>
      <c r="S20" s="141">
        <f>AVERAGE(C20:K26)</f>
        <v>1.3019047619047619</v>
      </c>
      <c r="T20" s="141"/>
      <c r="U20" s="13" t="s">
        <v>5</v>
      </c>
      <c r="V20" s="9"/>
    </row>
    <row r="21" spans="1:23" s="2" customFormat="1" ht="12.75" x14ac:dyDescent="0.2">
      <c r="A21" s="10"/>
      <c r="B21" s="21"/>
      <c r="C21" s="41">
        <v>7.45</v>
      </c>
      <c r="D21" s="41">
        <v>2.97</v>
      </c>
      <c r="E21" s="41">
        <v>1.35</v>
      </c>
      <c r="F21" s="41">
        <v>0.68</v>
      </c>
      <c r="G21" s="41">
        <v>0.55000000000000004</v>
      </c>
      <c r="H21" s="41">
        <v>0.45</v>
      </c>
      <c r="I21" s="41">
        <v>0.36</v>
      </c>
      <c r="J21" s="41">
        <v>0.28000000000000003</v>
      </c>
      <c r="K21" s="41">
        <v>0.24</v>
      </c>
      <c r="L21" s="11"/>
      <c r="M21" s="132"/>
      <c r="N21" s="133"/>
      <c r="O21" s="133"/>
      <c r="P21" s="143" t="s">
        <v>9</v>
      </c>
      <c r="Q21" s="143"/>
      <c r="R21" s="143"/>
      <c r="S21" s="142">
        <f>MEDIAN(C20:K26)</f>
        <v>0.48</v>
      </c>
      <c r="T21" s="142"/>
      <c r="U21" s="15" t="s">
        <v>5</v>
      </c>
      <c r="V21" s="9"/>
    </row>
    <row r="22" spans="1:23" s="2" customFormat="1" ht="12.75" x14ac:dyDescent="0.2">
      <c r="A22" s="10"/>
      <c r="B22" s="21"/>
      <c r="C22" s="41">
        <v>1.88</v>
      </c>
      <c r="D22" s="41">
        <v>2.39</v>
      </c>
      <c r="E22" s="41">
        <v>1.29</v>
      </c>
      <c r="F22" s="41">
        <v>0.84</v>
      </c>
      <c r="G22" s="41">
        <v>0.59</v>
      </c>
      <c r="H22" s="41">
        <v>0.44</v>
      </c>
      <c r="I22" s="41">
        <v>0.34</v>
      </c>
      <c r="J22" s="41">
        <v>0.28999999999999998</v>
      </c>
      <c r="K22" s="41">
        <v>0.25</v>
      </c>
      <c r="L22" s="11"/>
      <c r="M22" s="132"/>
      <c r="N22" s="133"/>
      <c r="O22" s="133"/>
      <c r="P22" s="143" t="s">
        <v>10</v>
      </c>
      <c r="Q22" s="143"/>
      <c r="R22" s="143"/>
      <c r="S22" s="142">
        <f>SMALL(C20:K26,1)</f>
        <v>0.21</v>
      </c>
      <c r="T22" s="142"/>
      <c r="U22" s="15" t="s">
        <v>5</v>
      </c>
      <c r="V22" s="9"/>
    </row>
    <row r="23" spans="1:23" s="2" customFormat="1" ht="12.75" x14ac:dyDescent="0.2">
      <c r="A23" s="10"/>
      <c r="B23" s="21"/>
      <c r="C23" s="41">
        <v>0.61</v>
      </c>
      <c r="D23" s="41">
        <v>1.5</v>
      </c>
      <c r="E23" s="41">
        <v>1.45</v>
      </c>
      <c r="F23" s="41">
        <v>0.84</v>
      </c>
      <c r="G23" s="41">
        <v>0.51</v>
      </c>
      <c r="H23" s="41">
        <v>0.42</v>
      </c>
      <c r="I23" s="41">
        <v>0.35</v>
      </c>
      <c r="J23" s="41">
        <v>0.3</v>
      </c>
      <c r="K23" s="41">
        <v>0.27</v>
      </c>
      <c r="L23" s="11"/>
      <c r="M23" s="132"/>
      <c r="N23" s="133"/>
      <c r="O23" s="133"/>
      <c r="P23" s="143" t="s">
        <v>8</v>
      </c>
      <c r="Q23" s="143"/>
      <c r="R23" s="143"/>
      <c r="S23" s="142">
        <f>LARGE(C20:K26,1)</f>
        <v>8.02</v>
      </c>
      <c r="T23" s="142"/>
      <c r="U23" s="15" t="s">
        <v>5</v>
      </c>
      <c r="V23" s="9"/>
    </row>
    <row r="24" spans="1:23" s="2" customFormat="1" ht="12.75" x14ac:dyDescent="0.2">
      <c r="A24" s="10"/>
      <c r="B24" s="21"/>
      <c r="C24" s="41">
        <v>5.82</v>
      </c>
      <c r="D24" s="41">
        <v>2.96</v>
      </c>
      <c r="E24" s="41">
        <v>1.44</v>
      </c>
      <c r="F24" s="41">
        <v>0.74</v>
      </c>
      <c r="G24" s="41">
        <v>0.48</v>
      </c>
      <c r="H24" s="41">
        <v>0.41</v>
      </c>
      <c r="I24" s="41">
        <v>0.35</v>
      </c>
      <c r="J24" s="41">
        <v>0.3</v>
      </c>
      <c r="K24" s="41">
        <v>0.26</v>
      </c>
      <c r="L24" s="11"/>
      <c r="M24" s="130" t="s">
        <v>7</v>
      </c>
      <c r="N24" s="131"/>
      <c r="O24" s="131"/>
      <c r="P24" s="138" t="s">
        <v>14</v>
      </c>
      <c r="Q24" s="138"/>
      <c r="R24" s="138"/>
      <c r="S24" s="141">
        <f>S22/S20</f>
        <v>0.16130212143379663</v>
      </c>
      <c r="T24" s="141"/>
      <c r="U24" s="13"/>
      <c r="V24" s="9"/>
    </row>
    <row r="25" spans="1:23" s="2" customFormat="1" x14ac:dyDescent="0.2">
      <c r="A25" s="9"/>
      <c r="C25" s="41">
        <v>8.02</v>
      </c>
      <c r="D25" s="41">
        <v>3.07</v>
      </c>
      <c r="E25" s="41">
        <v>1.43</v>
      </c>
      <c r="F25" s="41">
        <v>0.71</v>
      </c>
      <c r="G25" s="41">
        <v>0.48</v>
      </c>
      <c r="H25" s="41">
        <v>0.4</v>
      </c>
      <c r="I25" s="41">
        <v>0.33</v>
      </c>
      <c r="J25" s="41">
        <v>0.28000000000000003</v>
      </c>
      <c r="K25" s="41">
        <v>0.24</v>
      </c>
      <c r="L25" s="11"/>
      <c r="M25" s="134"/>
      <c r="N25" s="135"/>
      <c r="O25" s="135"/>
      <c r="P25" s="137" t="s">
        <v>15</v>
      </c>
      <c r="Q25" s="137"/>
      <c r="R25" s="137"/>
      <c r="S25" s="136">
        <f>S22/S23</f>
        <v>2.6184538653366583E-2</v>
      </c>
      <c r="T25" s="136"/>
      <c r="U25" s="16"/>
      <c r="V25" s="9"/>
    </row>
    <row r="26" spans="1:23" s="2" customFormat="1" ht="12.75" x14ac:dyDescent="0.2">
      <c r="A26" s="14"/>
      <c r="B26" s="21"/>
      <c r="C26" s="41">
        <v>5.42</v>
      </c>
      <c r="D26" s="41">
        <v>2.58</v>
      </c>
      <c r="E26" s="41">
        <v>1.25</v>
      </c>
      <c r="F26" s="41">
        <v>0.65</v>
      </c>
      <c r="G26" s="41">
        <v>0.47</v>
      </c>
      <c r="H26" s="41">
        <v>0.39</v>
      </c>
      <c r="I26" s="41">
        <v>0.32</v>
      </c>
      <c r="J26" s="41">
        <v>0.27</v>
      </c>
      <c r="K26" s="41">
        <v>0.23</v>
      </c>
      <c r="L26" s="11"/>
      <c r="M26" s="139" t="s">
        <v>13</v>
      </c>
      <c r="N26" s="140"/>
      <c r="O26" s="140"/>
      <c r="P26" s="140"/>
      <c r="Q26" s="140"/>
      <c r="R26" s="140"/>
      <c r="S26" s="136">
        <f>(COUNTIF(C20:K26,"&gt;2")/COUNT(C20:K26))*100</f>
        <v>17.460317460317459</v>
      </c>
      <c r="T26" s="136"/>
      <c r="U26" s="16" t="s">
        <v>5</v>
      </c>
      <c r="V26" s="9"/>
    </row>
    <row r="27" spans="1:23" s="2" customFormat="1" x14ac:dyDescent="0.2">
      <c r="A27" s="128" t="s">
        <v>12</v>
      </c>
      <c r="B27" s="128"/>
      <c r="C27" s="12">
        <f>AVERAGE(C20:C26)</f>
        <v>5.17</v>
      </c>
      <c r="D27" s="12">
        <f t="shared" ref="D27:K27" si="1">AVERAGE(D20:D26)</f>
        <v>2.6457142857142864</v>
      </c>
      <c r="E27" s="12">
        <f t="shared" si="1"/>
        <v>1.3728571428571428</v>
      </c>
      <c r="F27" s="12">
        <f t="shared" si="1"/>
        <v>0.73428571428571432</v>
      </c>
      <c r="G27" s="12">
        <f t="shared" si="1"/>
        <v>0.50571428571428567</v>
      </c>
      <c r="H27" s="12">
        <f t="shared" si="1"/>
        <v>0.41857142857142859</v>
      </c>
      <c r="I27" s="12">
        <f t="shared" si="1"/>
        <v>0.34285714285714286</v>
      </c>
      <c r="J27" s="12">
        <f t="shared" si="1"/>
        <v>0.28428571428571431</v>
      </c>
      <c r="K27" s="12">
        <f t="shared" si="1"/>
        <v>0.24285714285714285</v>
      </c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A28" s="8"/>
      <c r="B28" s="8"/>
      <c r="C28" s="42"/>
      <c r="D28" s="42"/>
      <c r="E28" s="42"/>
      <c r="F28" s="42"/>
      <c r="G28" s="42"/>
      <c r="H28" s="42"/>
      <c r="I28" s="42"/>
      <c r="J28" s="42"/>
      <c r="K28" s="42"/>
      <c r="L28" s="9"/>
      <c r="M28" s="9"/>
      <c r="N28" s="9"/>
      <c r="O28" s="9"/>
      <c r="P28" s="9"/>
      <c r="Q28" s="9"/>
      <c r="R28" s="9"/>
      <c r="S28" s="8"/>
      <c r="T28" s="8"/>
      <c r="U28" s="9"/>
      <c r="V28" s="9"/>
    </row>
    <row r="29" spans="1:23" s="2" customFormat="1" ht="12" x14ac:dyDescent="0.2">
      <c r="A29" s="10" t="s">
        <v>1</v>
      </c>
      <c r="B29" s="19"/>
      <c r="C29" s="87">
        <v>7.39</v>
      </c>
      <c r="D29" s="87">
        <v>3.38</v>
      </c>
      <c r="E29" s="87">
        <v>1.67</v>
      </c>
      <c r="F29" s="87">
        <v>0.9</v>
      </c>
      <c r="G29" s="87">
        <v>0.56999999999999995</v>
      </c>
      <c r="H29" s="87">
        <v>0.43</v>
      </c>
      <c r="I29" s="87">
        <v>0.37</v>
      </c>
      <c r="J29" s="87">
        <v>0.28999999999999998</v>
      </c>
      <c r="K29" s="87">
        <v>0.22</v>
      </c>
      <c r="L29" s="11"/>
      <c r="M29" s="130" t="s">
        <v>11</v>
      </c>
      <c r="N29" s="131"/>
      <c r="O29" s="131"/>
      <c r="P29" s="138" t="s">
        <v>6</v>
      </c>
      <c r="Q29" s="138"/>
      <c r="R29" s="138"/>
      <c r="S29" s="141">
        <f>AVERAGE(C29:K35)</f>
        <v>1.4461904761904758</v>
      </c>
      <c r="T29" s="141"/>
      <c r="U29" s="13" t="s">
        <v>5</v>
      </c>
      <c r="V29" s="9"/>
    </row>
    <row r="30" spans="1:23" s="2" customFormat="1" ht="12.75" x14ac:dyDescent="0.2">
      <c r="A30" s="14"/>
      <c r="B30" s="21"/>
      <c r="C30" s="87">
        <v>8.0500000000000007</v>
      </c>
      <c r="D30" s="87">
        <v>3.39</v>
      </c>
      <c r="E30" s="87">
        <v>1.66</v>
      </c>
      <c r="F30" s="87">
        <v>0.93</v>
      </c>
      <c r="G30" s="87">
        <v>0.63</v>
      </c>
      <c r="H30" s="87">
        <v>0.48</v>
      </c>
      <c r="I30" s="87">
        <v>0.38</v>
      </c>
      <c r="J30" s="87">
        <v>0.3</v>
      </c>
      <c r="K30" s="87">
        <v>0.25</v>
      </c>
      <c r="L30" s="11"/>
      <c r="M30" s="132"/>
      <c r="N30" s="133"/>
      <c r="O30" s="133"/>
      <c r="P30" s="143" t="s">
        <v>9</v>
      </c>
      <c r="Q30" s="143"/>
      <c r="R30" s="143"/>
      <c r="S30" s="142">
        <f>MEDIAN(C29:K35)</f>
        <v>0.61</v>
      </c>
      <c r="T30" s="142"/>
      <c r="U30" s="15" t="s">
        <v>5</v>
      </c>
      <c r="V30" s="9"/>
    </row>
    <row r="31" spans="1:23" s="2" customFormat="1" ht="12.75" x14ac:dyDescent="0.2">
      <c r="A31" s="14"/>
      <c r="B31" s="21"/>
      <c r="C31" s="87">
        <v>1.95</v>
      </c>
      <c r="D31" s="87">
        <v>2.69</v>
      </c>
      <c r="E31" s="87">
        <v>1.55</v>
      </c>
      <c r="F31" s="87">
        <v>1.05</v>
      </c>
      <c r="G31" s="87">
        <v>0.7</v>
      </c>
      <c r="H31" s="87">
        <v>0.48</v>
      </c>
      <c r="I31" s="87">
        <v>0.37</v>
      </c>
      <c r="J31" s="87">
        <v>0.3</v>
      </c>
      <c r="K31" s="87">
        <v>0.27</v>
      </c>
      <c r="L31" s="11"/>
      <c r="M31" s="132"/>
      <c r="N31" s="133"/>
      <c r="O31" s="133"/>
      <c r="P31" s="143" t="s">
        <v>10</v>
      </c>
      <c r="Q31" s="143"/>
      <c r="R31" s="143"/>
      <c r="S31" s="142">
        <f>SMALL(C29:K35,1)</f>
        <v>0.22</v>
      </c>
      <c r="T31" s="142"/>
      <c r="U31" s="15" t="s">
        <v>5</v>
      </c>
      <c r="V31" s="9"/>
    </row>
    <row r="32" spans="1:23" s="2" customFormat="1" ht="12.75" x14ac:dyDescent="0.2">
      <c r="A32" s="14"/>
      <c r="B32" s="21"/>
      <c r="C32" s="87">
        <v>0.64</v>
      </c>
      <c r="D32" s="87">
        <v>1.59</v>
      </c>
      <c r="E32" s="87">
        <v>1.61</v>
      </c>
      <c r="F32" s="87">
        <v>1.06</v>
      </c>
      <c r="G32" s="87">
        <v>0.66</v>
      </c>
      <c r="H32" s="87">
        <v>0.44</v>
      </c>
      <c r="I32" s="87">
        <v>0.36</v>
      </c>
      <c r="J32" s="87">
        <v>0.32</v>
      </c>
      <c r="K32" s="87">
        <v>0.3</v>
      </c>
      <c r="L32" s="11"/>
      <c r="M32" s="132"/>
      <c r="N32" s="133"/>
      <c r="O32" s="133"/>
      <c r="P32" s="143" t="s">
        <v>8</v>
      </c>
      <c r="Q32" s="143"/>
      <c r="R32" s="143"/>
      <c r="S32" s="142">
        <f>LARGE(C29:K35,1)</f>
        <v>8.5500000000000007</v>
      </c>
      <c r="T32" s="142"/>
      <c r="U32" s="15" t="s">
        <v>5</v>
      </c>
      <c r="V32" s="9"/>
    </row>
    <row r="33" spans="1:22" s="2" customFormat="1" ht="12.75" x14ac:dyDescent="0.2">
      <c r="A33" s="14"/>
      <c r="B33" s="21"/>
      <c r="C33" s="87">
        <v>6.12</v>
      </c>
      <c r="D33" s="87">
        <v>3.19</v>
      </c>
      <c r="E33" s="87">
        <v>1.68</v>
      </c>
      <c r="F33" s="87">
        <v>0.97</v>
      </c>
      <c r="G33" s="87">
        <v>0.61</v>
      </c>
      <c r="H33" s="87">
        <v>0.42</v>
      </c>
      <c r="I33" s="87">
        <v>0.36</v>
      </c>
      <c r="J33" s="87">
        <v>0.32</v>
      </c>
      <c r="K33" s="87">
        <v>0.28000000000000003</v>
      </c>
      <c r="L33" s="11"/>
      <c r="M33" s="130" t="s">
        <v>7</v>
      </c>
      <c r="N33" s="131"/>
      <c r="O33" s="131"/>
      <c r="P33" s="138" t="s">
        <v>14</v>
      </c>
      <c r="Q33" s="138"/>
      <c r="R33" s="138"/>
      <c r="S33" s="141">
        <f>S31/S29</f>
        <v>0.15212380638788281</v>
      </c>
      <c r="T33" s="141"/>
      <c r="U33" s="13"/>
      <c r="V33" s="9"/>
    </row>
    <row r="34" spans="1:22" s="2" customFormat="1" ht="12" x14ac:dyDescent="0.2">
      <c r="A34" s="9"/>
      <c r="C34" s="87">
        <v>8.5500000000000007</v>
      </c>
      <c r="D34" s="87">
        <v>3.46</v>
      </c>
      <c r="E34" s="87">
        <v>1.73</v>
      </c>
      <c r="F34" s="87">
        <v>0.95</v>
      </c>
      <c r="G34" s="87">
        <v>0.59</v>
      </c>
      <c r="H34" s="87">
        <v>0.42</v>
      </c>
      <c r="I34" s="87">
        <v>0.35</v>
      </c>
      <c r="J34" s="87">
        <v>0.28999999999999998</v>
      </c>
      <c r="K34" s="87">
        <v>0.25</v>
      </c>
      <c r="L34" s="11"/>
      <c r="M34" s="134"/>
      <c r="N34" s="135"/>
      <c r="O34" s="135"/>
      <c r="P34" s="137" t="s">
        <v>15</v>
      </c>
      <c r="Q34" s="137"/>
      <c r="R34" s="137"/>
      <c r="S34" s="136">
        <f>S31/S32</f>
        <v>2.5730994152046782E-2</v>
      </c>
      <c r="T34" s="136"/>
      <c r="U34" s="16"/>
      <c r="V34" s="9"/>
    </row>
    <row r="35" spans="1:22" s="2" customFormat="1" ht="12.75" x14ac:dyDescent="0.2">
      <c r="A35" s="14"/>
      <c r="B35" s="21"/>
      <c r="C35" s="87">
        <v>5.8</v>
      </c>
      <c r="D35" s="87">
        <v>2.9</v>
      </c>
      <c r="E35" s="87">
        <v>1.52</v>
      </c>
      <c r="F35" s="87">
        <v>0.88</v>
      </c>
      <c r="G35" s="87">
        <v>0.56999999999999995</v>
      </c>
      <c r="H35" s="87">
        <v>0.41</v>
      </c>
      <c r="I35" s="87">
        <v>0.34</v>
      </c>
      <c r="J35" s="87">
        <v>0.28000000000000003</v>
      </c>
      <c r="K35" s="87">
        <v>0.24</v>
      </c>
      <c r="L35" s="11"/>
      <c r="M35" s="139" t="s">
        <v>13</v>
      </c>
      <c r="N35" s="140"/>
      <c r="O35" s="140"/>
      <c r="P35" s="140"/>
      <c r="Q35" s="140"/>
      <c r="R35" s="140"/>
      <c r="S35" s="136">
        <f>(COUNTIF(C29:K35,"&gt;2")/COUNT(C29:K35))*100</f>
        <v>17.460317460317459</v>
      </c>
      <c r="T35" s="136"/>
      <c r="U35" s="16" t="s">
        <v>5</v>
      </c>
      <c r="V35" s="9"/>
    </row>
    <row r="36" spans="1:22" s="2" customFormat="1" x14ac:dyDescent="0.2">
      <c r="A36" s="128" t="s">
        <v>12</v>
      </c>
      <c r="B36" s="128"/>
      <c r="C36" s="12">
        <f>AVERAGE(C29:C35)</f>
        <v>5.5</v>
      </c>
      <c r="D36" s="12">
        <f t="shared" ref="D36" si="2">AVERAGE(D29:D35)</f>
        <v>2.9428571428571426</v>
      </c>
      <c r="E36" s="12">
        <f t="shared" ref="E36" si="3">AVERAGE(E29:E35)</f>
        <v>1.6314285714285715</v>
      </c>
      <c r="F36" s="12">
        <f t="shared" ref="F36" si="4">AVERAGE(F29:F35)</f>
        <v>0.96285714285714286</v>
      </c>
      <c r="G36" s="12">
        <f t="shared" ref="G36" si="5">AVERAGE(G29:G35)</f>
        <v>0.61857142857142855</v>
      </c>
      <c r="H36" s="12">
        <f t="shared" ref="H36" si="6">AVERAGE(H29:H35)</f>
        <v>0.44</v>
      </c>
      <c r="I36" s="12">
        <f t="shared" ref="I36" si="7">AVERAGE(I29:I35)</f>
        <v>0.36142857142857138</v>
      </c>
      <c r="J36" s="12">
        <f t="shared" ref="J36" si="8">AVERAGE(J29:J35)</f>
        <v>0.3</v>
      </c>
      <c r="K36" s="12">
        <f t="shared" ref="K36" si="9">AVERAGE(K29:K35)</f>
        <v>0.25857142857142856</v>
      </c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8"/>
      <c r="B37" s="8"/>
      <c r="C37" s="42"/>
      <c r="D37" s="42"/>
      <c r="E37" s="42"/>
      <c r="F37" s="42"/>
      <c r="G37" s="42"/>
      <c r="H37" s="42"/>
      <c r="I37" s="42"/>
      <c r="J37" s="42"/>
      <c r="K37" s="42"/>
      <c r="L37" s="9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s="2" customFormat="1" x14ac:dyDescent="0.2">
      <c r="A38" s="10" t="s">
        <v>2</v>
      </c>
      <c r="B38" s="19"/>
      <c r="C38" s="41">
        <v>7.66</v>
      </c>
      <c r="D38" s="41">
        <v>3.77</v>
      </c>
      <c r="E38" s="41">
        <v>2.0099999999999998</v>
      </c>
      <c r="F38" s="41">
        <v>1.2</v>
      </c>
      <c r="G38" s="41">
        <v>0.84</v>
      </c>
      <c r="H38" s="41">
        <v>0.63</v>
      </c>
      <c r="I38" s="41">
        <v>0.5</v>
      </c>
      <c r="J38" s="41">
        <v>0.38</v>
      </c>
      <c r="K38" s="41">
        <v>0.28999999999999998</v>
      </c>
      <c r="L38" s="11"/>
      <c r="M38" s="130" t="s">
        <v>11</v>
      </c>
      <c r="N38" s="131"/>
      <c r="O38" s="131"/>
      <c r="P38" s="138" t="s">
        <v>6</v>
      </c>
      <c r="Q38" s="138"/>
      <c r="R38" s="138"/>
      <c r="S38" s="141">
        <f>AVERAGE(C38:K44)</f>
        <v>1.7258730158730162</v>
      </c>
      <c r="T38" s="141"/>
      <c r="U38" s="13" t="s">
        <v>5</v>
      </c>
      <c r="V38" s="9"/>
    </row>
    <row r="39" spans="1:22" s="2" customFormat="1" ht="12.75" x14ac:dyDescent="0.2">
      <c r="A39" s="14"/>
      <c r="B39" s="21"/>
      <c r="C39" s="41">
        <v>8.44</v>
      </c>
      <c r="D39" s="41">
        <v>3.86</v>
      </c>
      <c r="E39" s="41">
        <v>2.0299999999999998</v>
      </c>
      <c r="F39" s="41">
        <v>1.29</v>
      </c>
      <c r="G39" s="41">
        <v>0.91</v>
      </c>
      <c r="H39" s="41">
        <v>0.68</v>
      </c>
      <c r="I39" s="41">
        <v>0.52</v>
      </c>
      <c r="J39" s="41">
        <v>0.41</v>
      </c>
      <c r="K39" s="41">
        <v>0.34</v>
      </c>
      <c r="L39" s="11"/>
      <c r="M39" s="132"/>
      <c r="N39" s="133"/>
      <c r="O39" s="133"/>
      <c r="P39" s="143" t="s">
        <v>9</v>
      </c>
      <c r="Q39" s="143"/>
      <c r="R39" s="143"/>
      <c r="S39" s="142">
        <f>MEDIAN(C38:K44)</f>
        <v>0.9</v>
      </c>
      <c r="T39" s="142"/>
      <c r="U39" s="15" t="s">
        <v>5</v>
      </c>
      <c r="V39" s="9"/>
    </row>
    <row r="40" spans="1:22" s="2" customFormat="1" ht="12.75" x14ac:dyDescent="0.2">
      <c r="A40" s="14"/>
      <c r="B40" s="21"/>
      <c r="C40" s="41">
        <v>4.16</v>
      </c>
      <c r="D40" s="41">
        <v>3.03</v>
      </c>
      <c r="E40" s="41">
        <v>1.98</v>
      </c>
      <c r="F40" s="41">
        <v>1.38</v>
      </c>
      <c r="G40" s="41">
        <v>0.97</v>
      </c>
      <c r="H40" s="41">
        <v>0.7</v>
      </c>
      <c r="I40" s="41">
        <v>0.51</v>
      </c>
      <c r="J40" s="41">
        <v>0.4</v>
      </c>
      <c r="K40" s="41">
        <v>0.35</v>
      </c>
      <c r="L40" s="11"/>
      <c r="M40" s="132"/>
      <c r="N40" s="133"/>
      <c r="O40" s="133"/>
      <c r="P40" s="143" t="s">
        <v>10</v>
      </c>
      <c r="Q40" s="143"/>
      <c r="R40" s="143"/>
      <c r="S40" s="142">
        <f>SMALL(C38:K44,1)</f>
        <v>0.28999999999999998</v>
      </c>
      <c r="T40" s="142"/>
      <c r="U40" s="15" t="s">
        <v>5</v>
      </c>
      <c r="V40" s="9"/>
    </row>
    <row r="41" spans="1:22" s="2" customFormat="1" ht="12.75" x14ac:dyDescent="0.2">
      <c r="A41" s="14"/>
      <c r="B41" s="21"/>
      <c r="C41" s="41">
        <v>1.0900000000000001</v>
      </c>
      <c r="D41" s="41">
        <v>2.4</v>
      </c>
      <c r="E41" s="41">
        <v>2.02</v>
      </c>
      <c r="F41" s="41">
        <v>1.36</v>
      </c>
      <c r="G41" s="41">
        <v>0.95</v>
      </c>
      <c r="H41" s="41">
        <v>0.68</v>
      </c>
      <c r="I41" s="41">
        <v>0.51</v>
      </c>
      <c r="J41" s="41">
        <v>0.41</v>
      </c>
      <c r="K41" s="41">
        <v>0.37</v>
      </c>
      <c r="L41" s="11"/>
      <c r="M41" s="132"/>
      <c r="N41" s="133"/>
      <c r="O41" s="133"/>
      <c r="P41" s="143" t="s">
        <v>8</v>
      </c>
      <c r="Q41" s="143"/>
      <c r="R41" s="143"/>
      <c r="S41" s="142">
        <f>LARGE(C38:K44,1)</f>
        <v>8.8699999999999992</v>
      </c>
      <c r="T41" s="142"/>
      <c r="U41" s="15" t="s">
        <v>5</v>
      </c>
      <c r="V41" s="9"/>
    </row>
    <row r="42" spans="1:22" s="2" customFormat="1" ht="12.75" x14ac:dyDescent="0.2">
      <c r="A42" s="14"/>
      <c r="B42" s="21"/>
      <c r="C42" s="41">
        <v>6.35</v>
      </c>
      <c r="D42" s="41">
        <v>3.52</v>
      </c>
      <c r="E42" s="41">
        <v>2.04</v>
      </c>
      <c r="F42" s="41">
        <v>1.29</v>
      </c>
      <c r="G42" s="41">
        <v>0.9</v>
      </c>
      <c r="H42" s="41">
        <v>0.65</v>
      </c>
      <c r="I42" s="41">
        <v>0.5</v>
      </c>
      <c r="J42" s="41">
        <v>0.4</v>
      </c>
      <c r="K42" s="41">
        <v>0.35</v>
      </c>
      <c r="L42" s="11"/>
      <c r="M42" s="130" t="s">
        <v>7</v>
      </c>
      <c r="N42" s="131"/>
      <c r="O42" s="131"/>
      <c r="P42" s="138" t="s">
        <v>14</v>
      </c>
      <c r="Q42" s="138"/>
      <c r="R42" s="138"/>
      <c r="S42" s="141">
        <f>S40/S38</f>
        <v>0.16803090223489373</v>
      </c>
      <c r="T42" s="141"/>
      <c r="U42" s="13"/>
      <c r="V42" s="9"/>
    </row>
    <row r="43" spans="1:22" s="2" customFormat="1" x14ac:dyDescent="0.2">
      <c r="A43" s="9"/>
      <c r="C43" s="41">
        <v>8.8699999999999992</v>
      </c>
      <c r="D43" s="41">
        <v>3.84</v>
      </c>
      <c r="E43" s="41">
        <v>2.0699999999999998</v>
      </c>
      <c r="F43" s="41">
        <v>1.27</v>
      </c>
      <c r="G43" s="41">
        <v>0.86</v>
      </c>
      <c r="H43" s="41">
        <v>0.62</v>
      </c>
      <c r="I43" s="41">
        <v>0.47</v>
      </c>
      <c r="J43" s="41">
        <v>0.38</v>
      </c>
      <c r="K43" s="41">
        <v>0.32</v>
      </c>
      <c r="L43" s="11"/>
      <c r="M43" s="134"/>
      <c r="N43" s="135"/>
      <c r="O43" s="135"/>
      <c r="P43" s="137" t="s">
        <v>15</v>
      </c>
      <c r="Q43" s="137"/>
      <c r="R43" s="137"/>
      <c r="S43" s="136">
        <f>S40/S41</f>
        <v>3.269447576099211E-2</v>
      </c>
      <c r="T43" s="136"/>
      <c r="U43" s="16"/>
      <c r="V43" s="9"/>
    </row>
    <row r="44" spans="1:22" s="2" customFormat="1" ht="12.75" x14ac:dyDescent="0.2">
      <c r="A44" s="14"/>
      <c r="B44" s="21"/>
      <c r="C44" s="41">
        <v>6.14</v>
      </c>
      <c r="D44" s="41">
        <v>3.29</v>
      </c>
      <c r="E44" s="41">
        <v>1.87</v>
      </c>
      <c r="F44" s="41">
        <v>1.17</v>
      </c>
      <c r="G44" s="41">
        <v>0.82</v>
      </c>
      <c r="H44" s="41">
        <v>0.59</v>
      </c>
      <c r="I44" s="41">
        <v>0.45</v>
      </c>
      <c r="J44" s="41">
        <v>0.36</v>
      </c>
      <c r="K44" s="41">
        <v>0.31</v>
      </c>
      <c r="L44" s="11"/>
      <c r="M44" s="139" t="s">
        <v>13</v>
      </c>
      <c r="N44" s="140"/>
      <c r="O44" s="140"/>
      <c r="P44" s="140"/>
      <c r="Q44" s="140"/>
      <c r="R44" s="140"/>
      <c r="S44" s="136">
        <f>(COUNTIF(C38:K44,"&gt;2")/COUNT(C38:K44))*100</f>
        <v>28.571428571428569</v>
      </c>
      <c r="T44" s="136"/>
      <c r="U44" s="16" t="s">
        <v>5</v>
      </c>
      <c r="V44" s="9"/>
    </row>
    <row r="45" spans="1:22" s="2" customFormat="1" x14ac:dyDescent="0.2">
      <c r="A45" s="128" t="s">
        <v>12</v>
      </c>
      <c r="B45" s="128"/>
      <c r="C45" s="12">
        <f>AVERAGE(C38:C44)</f>
        <v>6.1014285714285714</v>
      </c>
      <c r="D45" s="12">
        <f t="shared" ref="D45" si="10">AVERAGE(D38:D44)</f>
        <v>3.3871428571428575</v>
      </c>
      <c r="E45" s="12">
        <f t="shared" ref="E45" si="11">AVERAGE(E38:E44)</f>
        <v>2.0028571428571427</v>
      </c>
      <c r="F45" s="12">
        <f t="shared" ref="F45" si="12">AVERAGE(F38:F44)</f>
        <v>1.28</v>
      </c>
      <c r="G45" s="12">
        <f t="shared" ref="G45" si="13">AVERAGE(G38:G44)</f>
        <v>0.89285714285714302</v>
      </c>
      <c r="H45" s="12">
        <f t="shared" ref="H45" si="14">AVERAGE(H38:H44)</f>
        <v>0.65</v>
      </c>
      <c r="I45" s="12">
        <f t="shared" ref="I45" si="15">AVERAGE(I38:I44)</f>
        <v>0.49428571428571427</v>
      </c>
      <c r="J45" s="12">
        <f t="shared" ref="J45" si="16">AVERAGE(J38:J44)</f>
        <v>0.3914285714285714</v>
      </c>
      <c r="K45" s="12">
        <f t="shared" ref="K45" si="17">AVERAGE(K38:K44)</f>
        <v>0.33285714285714285</v>
      </c>
      <c r="L45" s="17"/>
      <c r="M45" s="9"/>
      <c r="N45" s="9"/>
      <c r="O45" s="9"/>
      <c r="P45" s="9"/>
      <c r="Q45" s="9"/>
      <c r="R45" s="9"/>
      <c r="S45" s="8"/>
      <c r="T45" s="8"/>
      <c r="U45" s="9"/>
      <c r="V45" s="9"/>
    </row>
    <row r="46" spans="1:22" s="2" customFormat="1" x14ac:dyDescent="0.2">
      <c r="A46" s="8"/>
      <c r="B46" s="8"/>
      <c r="C46" s="42"/>
      <c r="D46" s="42"/>
      <c r="E46" s="42"/>
      <c r="F46" s="42"/>
      <c r="G46" s="42"/>
      <c r="H46" s="42"/>
      <c r="I46" s="42"/>
      <c r="J46" s="42"/>
      <c r="K46" s="42"/>
      <c r="L46" s="9"/>
      <c r="M46" s="9"/>
      <c r="N46" s="9"/>
      <c r="O46" s="9"/>
      <c r="P46" s="9"/>
      <c r="Q46" s="9"/>
      <c r="R46" s="9"/>
      <c r="S46" s="8"/>
      <c r="T46" s="8"/>
      <c r="U46" s="9"/>
      <c r="V46" s="9"/>
    </row>
    <row r="47" spans="1:22" s="2" customFormat="1" x14ac:dyDescent="0.2">
      <c r="A47" s="10" t="s">
        <v>3</v>
      </c>
      <c r="B47" s="19"/>
      <c r="C47" s="41">
        <v>8.02</v>
      </c>
      <c r="D47" s="41">
        <v>4.03</v>
      </c>
      <c r="E47" s="41">
        <v>2.21</v>
      </c>
      <c r="F47" s="41">
        <v>1.36</v>
      </c>
      <c r="G47" s="41">
        <v>0.98</v>
      </c>
      <c r="H47" s="41">
        <v>0.74</v>
      </c>
      <c r="I47" s="41">
        <v>0.6</v>
      </c>
      <c r="J47" s="41">
        <v>0.46</v>
      </c>
      <c r="K47" s="41">
        <v>0.35</v>
      </c>
      <c r="L47" s="11"/>
      <c r="M47" s="130" t="s">
        <v>11</v>
      </c>
      <c r="N47" s="131"/>
      <c r="O47" s="131"/>
      <c r="P47" s="138" t="s">
        <v>6</v>
      </c>
      <c r="Q47" s="138"/>
      <c r="R47" s="138"/>
      <c r="S47" s="141">
        <f>AVERAGE(C47:K53)</f>
        <v>1.8636507936507938</v>
      </c>
      <c r="T47" s="141"/>
      <c r="U47" s="13" t="s">
        <v>5</v>
      </c>
      <c r="V47" s="9"/>
    </row>
    <row r="48" spans="1:22" s="2" customFormat="1" ht="12.75" x14ac:dyDescent="0.2">
      <c r="A48" s="14"/>
      <c r="B48" s="21"/>
      <c r="C48" s="41">
        <v>8.86</v>
      </c>
      <c r="D48" s="41">
        <v>4.13</v>
      </c>
      <c r="E48" s="41">
        <v>2.23</v>
      </c>
      <c r="F48" s="41">
        <v>1.46</v>
      </c>
      <c r="G48" s="41">
        <v>1.04</v>
      </c>
      <c r="H48" s="41">
        <v>0.79</v>
      </c>
      <c r="I48" s="41">
        <v>0.63</v>
      </c>
      <c r="J48" s="41">
        <v>0.49</v>
      </c>
      <c r="K48" s="41">
        <v>0.41</v>
      </c>
      <c r="L48" s="11"/>
      <c r="M48" s="132"/>
      <c r="N48" s="133"/>
      <c r="O48" s="133"/>
      <c r="P48" s="143" t="s">
        <v>9</v>
      </c>
      <c r="Q48" s="143"/>
      <c r="R48" s="143"/>
      <c r="S48" s="142">
        <f>MEDIAN(C47:K53)</f>
        <v>1.04</v>
      </c>
      <c r="T48" s="142"/>
      <c r="U48" s="15" t="s">
        <v>5</v>
      </c>
      <c r="V48" s="9"/>
    </row>
    <row r="49" spans="1:22" s="2" customFormat="1" ht="12.75" x14ac:dyDescent="0.2">
      <c r="A49" s="14"/>
      <c r="B49" s="21"/>
      <c r="C49" s="41">
        <v>4.29</v>
      </c>
      <c r="D49" s="41">
        <v>3.2</v>
      </c>
      <c r="E49" s="41">
        <v>2.14</v>
      </c>
      <c r="F49" s="41">
        <v>1.51</v>
      </c>
      <c r="G49" s="41">
        <v>1.1000000000000001</v>
      </c>
      <c r="H49" s="41">
        <v>0.82</v>
      </c>
      <c r="I49" s="41">
        <v>0.64</v>
      </c>
      <c r="J49" s="41">
        <v>0.51</v>
      </c>
      <c r="K49" s="41">
        <v>0.41</v>
      </c>
      <c r="L49" s="11"/>
      <c r="M49" s="132"/>
      <c r="N49" s="133"/>
      <c r="O49" s="133"/>
      <c r="P49" s="143" t="s">
        <v>10</v>
      </c>
      <c r="Q49" s="143"/>
      <c r="R49" s="143"/>
      <c r="S49" s="142">
        <f>SMALL(C47:K53,1)</f>
        <v>0.35</v>
      </c>
      <c r="T49" s="142"/>
      <c r="U49" s="15" t="s">
        <v>5</v>
      </c>
      <c r="V49" s="9"/>
    </row>
    <row r="50" spans="1:22" s="2" customFormat="1" ht="12.75" x14ac:dyDescent="0.2">
      <c r="A50" s="14"/>
      <c r="B50" s="21"/>
      <c r="C50" s="41">
        <v>1.08</v>
      </c>
      <c r="D50" s="41">
        <v>2.46</v>
      </c>
      <c r="E50" s="41">
        <v>2.13</v>
      </c>
      <c r="F50" s="41">
        <v>1.5</v>
      </c>
      <c r="G50" s="41">
        <v>1.08</v>
      </c>
      <c r="H50" s="41">
        <v>0.82</v>
      </c>
      <c r="I50" s="41">
        <v>0.63</v>
      </c>
      <c r="J50" s="41">
        <v>0.51</v>
      </c>
      <c r="K50" s="41">
        <v>0.43</v>
      </c>
      <c r="L50" s="11"/>
      <c r="M50" s="132"/>
      <c r="N50" s="133"/>
      <c r="O50" s="133"/>
      <c r="P50" s="143" t="s">
        <v>8</v>
      </c>
      <c r="Q50" s="143"/>
      <c r="R50" s="143"/>
      <c r="S50" s="142">
        <f>LARGE(C47:K53,1)</f>
        <v>9.15</v>
      </c>
      <c r="T50" s="142"/>
      <c r="U50" s="15" t="s">
        <v>5</v>
      </c>
      <c r="V50" s="9"/>
    </row>
    <row r="51" spans="1:22" s="2" customFormat="1" ht="12.75" x14ac:dyDescent="0.2">
      <c r="A51" s="14"/>
      <c r="B51" s="21"/>
      <c r="C51" s="41">
        <v>6.5</v>
      </c>
      <c r="D51" s="41">
        <v>3.64</v>
      </c>
      <c r="E51" s="41">
        <v>2.17</v>
      </c>
      <c r="F51" s="41">
        <v>1.44</v>
      </c>
      <c r="G51" s="41">
        <v>1.05</v>
      </c>
      <c r="H51" s="41">
        <v>0.78</v>
      </c>
      <c r="I51" s="41">
        <v>0.62</v>
      </c>
      <c r="J51" s="41">
        <v>0.5</v>
      </c>
      <c r="K51" s="41">
        <v>0.42</v>
      </c>
      <c r="L51" s="11"/>
      <c r="M51" s="130" t="s">
        <v>7</v>
      </c>
      <c r="N51" s="131"/>
      <c r="O51" s="131"/>
      <c r="P51" s="138" t="s">
        <v>14</v>
      </c>
      <c r="Q51" s="138"/>
      <c r="R51" s="138"/>
      <c r="S51" s="141">
        <f>S49/S47</f>
        <v>0.18780342389915677</v>
      </c>
      <c r="T51" s="141"/>
      <c r="U51" s="13"/>
      <c r="V51" s="9"/>
    </row>
    <row r="52" spans="1:22" s="2" customFormat="1" x14ac:dyDescent="0.2">
      <c r="A52" s="9"/>
      <c r="C52" s="41">
        <v>9.15</v>
      </c>
      <c r="D52" s="41">
        <v>4.0599999999999996</v>
      </c>
      <c r="E52" s="41">
        <v>2.2400000000000002</v>
      </c>
      <c r="F52" s="41">
        <v>1.43</v>
      </c>
      <c r="G52" s="41">
        <v>1.01</v>
      </c>
      <c r="H52" s="41">
        <v>0.76</v>
      </c>
      <c r="I52" s="41">
        <v>0.57999999999999996</v>
      </c>
      <c r="J52" s="41">
        <v>0.46</v>
      </c>
      <c r="K52" s="41">
        <v>0.39</v>
      </c>
      <c r="L52" s="11"/>
      <c r="M52" s="134"/>
      <c r="N52" s="135"/>
      <c r="O52" s="135"/>
      <c r="P52" s="137" t="s">
        <v>15</v>
      </c>
      <c r="Q52" s="137"/>
      <c r="R52" s="137"/>
      <c r="S52" s="136">
        <f>S49/S50</f>
        <v>3.8251366120218573E-2</v>
      </c>
      <c r="T52" s="136"/>
      <c r="U52" s="16"/>
      <c r="V52" s="9"/>
    </row>
    <row r="53" spans="1:22" s="2" customFormat="1" ht="12.75" x14ac:dyDescent="0.2">
      <c r="A53" s="14"/>
      <c r="B53" s="21"/>
      <c r="C53" s="41">
        <v>6.32</v>
      </c>
      <c r="D53" s="41">
        <v>3.46</v>
      </c>
      <c r="E53" s="41">
        <v>2.0299999999999998</v>
      </c>
      <c r="F53" s="41">
        <v>1.31</v>
      </c>
      <c r="G53" s="41">
        <v>0.96</v>
      </c>
      <c r="H53" s="41">
        <v>0.72</v>
      </c>
      <c r="I53" s="41">
        <v>0.56000000000000005</v>
      </c>
      <c r="J53" s="41">
        <v>0.44</v>
      </c>
      <c r="K53" s="41">
        <v>0.36</v>
      </c>
      <c r="L53" s="11"/>
      <c r="M53" s="139" t="s">
        <v>13</v>
      </c>
      <c r="N53" s="140"/>
      <c r="O53" s="140"/>
      <c r="P53" s="140"/>
      <c r="Q53" s="140"/>
      <c r="R53" s="140"/>
      <c r="S53" s="136">
        <f>(COUNTIF(C47:K53,"&gt;2")/COUNT(C47:K53))*100</f>
        <v>31.746031746031743</v>
      </c>
      <c r="T53" s="136"/>
      <c r="U53" s="16" t="s">
        <v>5</v>
      </c>
      <c r="V53" s="9"/>
    </row>
    <row r="54" spans="1:22" s="2" customFormat="1" x14ac:dyDescent="0.2">
      <c r="A54" s="128" t="s">
        <v>12</v>
      </c>
      <c r="B54" s="128"/>
      <c r="C54" s="12">
        <f>AVERAGE(C47:C53)</f>
        <v>6.3171428571428567</v>
      </c>
      <c r="D54" s="12">
        <f t="shared" ref="D54" si="18">AVERAGE(D47:D53)</f>
        <v>3.5685714285714285</v>
      </c>
      <c r="E54" s="12">
        <f t="shared" ref="E54" si="19">AVERAGE(E47:E53)</f>
        <v>2.1642857142857141</v>
      </c>
      <c r="F54" s="12">
        <f t="shared" ref="F54" si="20">AVERAGE(F47:F53)</f>
        <v>1.43</v>
      </c>
      <c r="G54" s="12">
        <f t="shared" ref="G54" si="21">AVERAGE(G47:G53)</f>
        <v>1.0314285714285714</v>
      </c>
      <c r="H54" s="12">
        <f t="shared" ref="H54" si="22">AVERAGE(H47:H53)</f>
        <v>0.77571428571428569</v>
      </c>
      <c r="I54" s="12">
        <f t="shared" ref="I54" si="23">AVERAGE(I47:I53)</f>
        <v>0.60857142857142854</v>
      </c>
      <c r="J54" s="12">
        <f t="shared" ref="J54" si="24">AVERAGE(J47:J53)</f>
        <v>0.48142857142857137</v>
      </c>
      <c r="K54" s="12">
        <f t="shared" ref="K54" si="25">AVERAGE(K47:K53)</f>
        <v>0.39571428571428574</v>
      </c>
      <c r="L54" s="17"/>
      <c r="M54" s="9"/>
      <c r="N54" s="9"/>
      <c r="O54" s="9"/>
      <c r="P54" s="9"/>
      <c r="Q54" s="9"/>
      <c r="R54" s="9"/>
      <c r="S54" s="8"/>
      <c r="T54" s="8"/>
      <c r="U54" s="9"/>
      <c r="V54" s="9"/>
    </row>
    <row r="55" spans="1:22" s="2" customFormat="1" x14ac:dyDescent="0.2">
      <c r="A55" s="8"/>
      <c r="B55" s="8"/>
      <c r="C55" s="42"/>
      <c r="D55" s="42"/>
      <c r="E55" s="42"/>
      <c r="F55" s="42"/>
      <c r="G55" s="42"/>
      <c r="H55" s="42"/>
      <c r="I55" s="42"/>
      <c r="J55" s="42"/>
      <c r="K55" s="42"/>
      <c r="L55" s="9"/>
      <c r="M55" s="9"/>
      <c r="N55" s="9"/>
      <c r="O55" s="9"/>
      <c r="P55" s="9"/>
      <c r="Q55" s="9"/>
      <c r="R55" s="9"/>
      <c r="S55" s="8"/>
      <c r="T55" s="8"/>
      <c r="U55" s="9"/>
      <c r="V55" s="9"/>
    </row>
    <row r="56" spans="1:22" s="2" customFormat="1" x14ac:dyDescent="0.2">
      <c r="A56" s="10" t="s">
        <v>4</v>
      </c>
      <c r="B56" s="20">
        <v>6.62</v>
      </c>
      <c r="C56" s="41">
        <v>7.04</v>
      </c>
      <c r="D56" s="41">
        <v>3.97</v>
      </c>
      <c r="E56" s="41">
        <v>2.4700000000000002</v>
      </c>
      <c r="F56" s="41">
        <v>1.63</v>
      </c>
      <c r="G56" s="41">
        <v>1.1499999999999999</v>
      </c>
      <c r="H56" s="41">
        <v>0.89</v>
      </c>
      <c r="I56" s="41">
        <v>0.73</v>
      </c>
      <c r="J56" s="41">
        <v>0.57999999999999996</v>
      </c>
      <c r="K56" s="41">
        <v>0.45</v>
      </c>
      <c r="L56" s="11"/>
      <c r="M56" s="130" t="s">
        <v>11</v>
      </c>
      <c r="N56" s="131"/>
      <c r="O56" s="131"/>
      <c r="P56" s="138" t="s">
        <v>6</v>
      </c>
      <c r="Q56" s="138"/>
      <c r="R56" s="138"/>
      <c r="S56" s="141">
        <f>AVERAGE(C56:K62)</f>
        <v>1.9193650793650792</v>
      </c>
      <c r="T56" s="141"/>
      <c r="U56" s="13" t="s">
        <v>5</v>
      </c>
      <c r="V56" s="9"/>
    </row>
    <row r="57" spans="1:22" s="2" customFormat="1" ht="12.75" x14ac:dyDescent="0.2">
      <c r="A57" s="14"/>
      <c r="B57" s="20">
        <v>7.59</v>
      </c>
      <c r="C57" s="41">
        <v>7.94</v>
      </c>
      <c r="D57" s="41">
        <v>4.1100000000000003</v>
      </c>
      <c r="E57" s="41">
        <v>2.57</v>
      </c>
      <c r="F57" s="41">
        <v>1.78</v>
      </c>
      <c r="G57" s="41">
        <v>1.25</v>
      </c>
      <c r="H57" s="41">
        <v>0.96</v>
      </c>
      <c r="I57" s="41">
        <v>0.77</v>
      </c>
      <c r="J57" s="41">
        <v>0.63</v>
      </c>
      <c r="K57" s="41">
        <v>0.54</v>
      </c>
      <c r="L57" s="11"/>
      <c r="M57" s="132"/>
      <c r="N57" s="133"/>
      <c r="O57" s="133"/>
      <c r="P57" s="143" t="s">
        <v>9</v>
      </c>
      <c r="Q57" s="143"/>
      <c r="R57" s="143"/>
      <c r="S57" s="142">
        <f>MEDIAN(C56:K62)</f>
        <v>1.22</v>
      </c>
      <c r="T57" s="142"/>
      <c r="U57" s="15" t="s">
        <v>5</v>
      </c>
      <c r="V57" s="9"/>
    </row>
    <row r="58" spans="1:22" s="2" customFormat="1" ht="12.75" x14ac:dyDescent="0.2">
      <c r="A58" s="14"/>
      <c r="B58" s="20">
        <v>3.15</v>
      </c>
      <c r="C58" s="41">
        <v>3.57</v>
      </c>
      <c r="D58" s="41">
        <v>3.1</v>
      </c>
      <c r="E58" s="41">
        <v>2.42</v>
      </c>
      <c r="F58" s="41">
        <v>1.79</v>
      </c>
      <c r="G58" s="41">
        <v>1.3</v>
      </c>
      <c r="H58" s="41">
        <v>0.98</v>
      </c>
      <c r="I58" s="41">
        <v>0.78</v>
      </c>
      <c r="J58" s="41">
        <v>0.64</v>
      </c>
      <c r="K58" s="41">
        <v>0.56000000000000005</v>
      </c>
      <c r="L58" s="11"/>
      <c r="M58" s="132"/>
      <c r="N58" s="133"/>
      <c r="O58" s="133"/>
      <c r="P58" s="143" t="s">
        <v>10</v>
      </c>
      <c r="Q58" s="143"/>
      <c r="R58" s="143"/>
      <c r="S58" s="142">
        <f>SMALL(C56:K62,1)</f>
        <v>0.45</v>
      </c>
      <c r="T58" s="142"/>
      <c r="U58" s="15" t="s">
        <v>5</v>
      </c>
      <c r="V58" s="9"/>
    </row>
    <row r="59" spans="1:22" s="2" customFormat="1" ht="12.75" x14ac:dyDescent="0.2">
      <c r="A59" s="14"/>
      <c r="B59" s="20">
        <v>0.5</v>
      </c>
      <c r="C59" s="41">
        <v>0.92</v>
      </c>
      <c r="D59" s="41">
        <v>2.5499999999999998</v>
      </c>
      <c r="E59" s="41">
        <v>2.39</v>
      </c>
      <c r="F59" s="41">
        <v>1.76</v>
      </c>
      <c r="G59" s="41">
        <v>1.29</v>
      </c>
      <c r="H59" s="41">
        <v>0.98</v>
      </c>
      <c r="I59" s="41">
        <v>0.8</v>
      </c>
      <c r="J59" s="41">
        <v>0.67</v>
      </c>
      <c r="K59" s="41">
        <v>0.59</v>
      </c>
      <c r="L59" s="11"/>
      <c r="M59" s="132"/>
      <c r="N59" s="133"/>
      <c r="O59" s="133"/>
      <c r="P59" s="143" t="s">
        <v>8</v>
      </c>
      <c r="Q59" s="143"/>
      <c r="R59" s="143"/>
      <c r="S59" s="142">
        <f>LARGE(C56:K62,1)</f>
        <v>8.16</v>
      </c>
      <c r="T59" s="142"/>
      <c r="U59" s="15" t="s">
        <v>5</v>
      </c>
      <c r="V59" s="9"/>
    </row>
    <row r="60" spans="1:22" s="2" customFormat="1" ht="12.75" x14ac:dyDescent="0.2">
      <c r="A60" s="38"/>
      <c r="B60" s="20"/>
      <c r="C60" s="41">
        <v>5.36</v>
      </c>
      <c r="D60" s="41">
        <v>3.47</v>
      </c>
      <c r="E60" s="41">
        <v>2.46</v>
      </c>
      <c r="F60" s="41">
        <v>1.74</v>
      </c>
      <c r="G60" s="41">
        <v>1.27</v>
      </c>
      <c r="H60" s="41">
        <v>0.98</v>
      </c>
      <c r="I60" s="41">
        <v>0.78</v>
      </c>
      <c r="J60" s="41">
        <v>0.65</v>
      </c>
      <c r="K60" s="41">
        <v>0.56999999999999995</v>
      </c>
      <c r="L60" s="11"/>
      <c r="M60" s="130" t="s">
        <v>7</v>
      </c>
      <c r="N60" s="131"/>
      <c r="O60" s="131"/>
      <c r="P60" s="138" t="s">
        <v>14</v>
      </c>
      <c r="Q60" s="138"/>
      <c r="R60" s="138"/>
      <c r="S60" s="141">
        <f>S58/S56</f>
        <v>0.23445253059874299</v>
      </c>
      <c r="T60" s="141"/>
      <c r="U60" s="13"/>
      <c r="V60" s="9"/>
    </row>
    <row r="61" spans="1:22" s="2" customFormat="1" x14ac:dyDescent="0.2">
      <c r="A61" s="129"/>
      <c r="B61" s="129"/>
      <c r="C61" s="41">
        <v>8.16</v>
      </c>
      <c r="D61" s="41">
        <v>4.13</v>
      </c>
      <c r="E61" s="41">
        <v>2.54</v>
      </c>
      <c r="F61" s="41">
        <v>1.73</v>
      </c>
      <c r="G61" s="41">
        <v>1.22</v>
      </c>
      <c r="H61" s="41">
        <v>0.94</v>
      </c>
      <c r="I61" s="41">
        <v>0.75</v>
      </c>
      <c r="J61" s="41">
        <v>0.6</v>
      </c>
      <c r="K61" s="41">
        <v>0.54</v>
      </c>
      <c r="L61" s="11"/>
      <c r="M61" s="134"/>
      <c r="N61" s="135"/>
      <c r="O61" s="135"/>
      <c r="P61" s="137" t="s">
        <v>15</v>
      </c>
      <c r="Q61" s="137"/>
      <c r="R61" s="137"/>
      <c r="S61" s="136">
        <f>S58/S59</f>
        <v>5.514705882352941E-2</v>
      </c>
      <c r="T61" s="136"/>
      <c r="U61" s="16"/>
      <c r="V61" s="9"/>
    </row>
    <row r="62" spans="1:22" s="2" customFormat="1" ht="12.75" x14ac:dyDescent="0.2">
      <c r="A62" s="14"/>
      <c r="B62" s="21"/>
      <c r="C62" s="41">
        <v>5.31</v>
      </c>
      <c r="D62" s="41">
        <v>3.41</v>
      </c>
      <c r="E62" s="41">
        <v>2.29</v>
      </c>
      <c r="F62" s="41">
        <v>1.59</v>
      </c>
      <c r="G62" s="41">
        <v>1.17</v>
      </c>
      <c r="H62" s="41">
        <v>0.89</v>
      </c>
      <c r="I62" s="41">
        <v>0.71</v>
      </c>
      <c r="J62" s="41">
        <v>0.59</v>
      </c>
      <c r="K62" s="41">
        <v>0.52</v>
      </c>
      <c r="L62" s="11"/>
      <c r="M62" s="139" t="s">
        <v>13</v>
      </c>
      <c r="N62" s="140"/>
      <c r="O62" s="140"/>
      <c r="P62" s="140"/>
      <c r="Q62" s="140"/>
      <c r="R62" s="140"/>
      <c r="S62" s="136">
        <f>(COUNTIF(C56:K62,"&gt;2")/COUNT(C56:K62))*100</f>
        <v>31.746031746031743</v>
      </c>
      <c r="T62" s="136"/>
      <c r="U62" s="16" t="s">
        <v>5</v>
      </c>
      <c r="V62" s="9"/>
    </row>
    <row r="63" spans="1:22" s="2" customFormat="1" x14ac:dyDescent="0.2">
      <c r="A63" s="128" t="s">
        <v>12</v>
      </c>
      <c r="B63" s="128"/>
      <c r="C63" s="12">
        <f>AVERAGE(C56:C62)</f>
        <v>5.4714285714285724</v>
      </c>
      <c r="D63" s="12">
        <f t="shared" ref="D63" si="26">AVERAGE(D56:D62)</f>
        <v>3.5342857142857143</v>
      </c>
      <c r="E63" s="12">
        <f t="shared" ref="E63" si="27">AVERAGE(E56:E62)</f>
        <v>2.448571428571428</v>
      </c>
      <c r="F63" s="12">
        <f t="shared" ref="F63" si="28">AVERAGE(F56:F62)</f>
        <v>1.7171428571428571</v>
      </c>
      <c r="G63" s="12">
        <f t="shared" ref="G63" si="29">AVERAGE(G56:G62)</f>
        <v>1.2357142857142855</v>
      </c>
      <c r="H63" s="12">
        <f t="shared" ref="H63" si="30">AVERAGE(H56:H62)</f>
        <v>0.94571428571428573</v>
      </c>
      <c r="I63" s="12">
        <f t="shared" ref="I63" si="31">AVERAGE(I56:I62)</f>
        <v>0.76</v>
      </c>
      <c r="J63" s="12">
        <f t="shared" ref="J63" si="32">AVERAGE(J56:J62)</f>
        <v>0.62285714285714289</v>
      </c>
      <c r="K63" s="12">
        <f t="shared" ref="K63" si="33">AVERAGE(K56:K62)</f>
        <v>0.53857142857142859</v>
      </c>
      <c r="L63" s="17"/>
      <c r="M63" s="9"/>
      <c r="N63" s="9"/>
      <c r="O63" s="9"/>
      <c r="P63" s="9"/>
      <c r="Q63" s="9"/>
      <c r="R63" s="9"/>
      <c r="S63" s="8"/>
      <c r="T63" s="8"/>
      <c r="U63" s="9"/>
      <c r="V63" s="9"/>
    </row>
    <row r="64" spans="1:22" hidden="1" x14ac:dyDescent="0.2"/>
  </sheetData>
  <mergeCells count="92">
    <mergeCell ref="A63:B63"/>
    <mergeCell ref="N18:P18"/>
    <mergeCell ref="A17:B17"/>
    <mergeCell ref="A18:E18"/>
    <mergeCell ref="N17:U17"/>
    <mergeCell ref="T18:U18"/>
    <mergeCell ref="Q18:S18"/>
    <mergeCell ref="M60:O61"/>
    <mergeCell ref="M62:R62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P60:R60"/>
    <mergeCell ref="S60:T60"/>
    <mergeCell ref="P61:R61"/>
    <mergeCell ref="S61:T61"/>
    <mergeCell ref="S62:T62"/>
    <mergeCell ref="M51:O52"/>
    <mergeCell ref="M53:R5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P51:R51"/>
    <mergeCell ref="S51:T51"/>
    <mergeCell ref="P52:R52"/>
    <mergeCell ref="S52:T52"/>
    <mergeCell ref="S53:T53"/>
    <mergeCell ref="M42:O43"/>
    <mergeCell ref="M44:R4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P42:R42"/>
    <mergeCell ref="S42:T42"/>
    <mergeCell ref="P43:R43"/>
    <mergeCell ref="S43:T43"/>
    <mergeCell ref="S44:T44"/>
    <mergeCell ref="M33:O34"/>
    <mergeCell ref="M35:R3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P33:R33"/>
    <mergeCell ref="S33:T33"/>
    <mergeCell ref="P34:R34"/>
    <mergeCell ref="S34:T34"/>
    <mergeCell ref="S35:T35"/>
    <mergeCell ref="P20:R20"/>
    <mergeCell ref="P21:R21"/>
    <mergeCell ref="P22:R22"/>
    <mergeCell ref="P23:R23"/>
    <mergeCell ref="M20:O23"/>
    <mergeCell ref="M24:O25"/>
    <mergeCell ref="S25:T25"/>
    <mergeCell ref="S26:T26"/>
    <mergeCell ref="P25:R25"/>
    <mergeCell ref="P24:R24"/>
    <mergeCell ref="M26:R26"/>
    <mergeCell ref="S20:T20"/>
    <mergeCell ref="S21:T21"/>
    <mergeCell ref="S22:T22"/>
    <mergeCell ref="S23:T23"/>
    <mergeCell ref="S24:T24"/>
    <mergeCell ref="A27:B27"/>
    <mergeCell ref="A36:B36"/>
    <mergeCell ref="A45:B45"/>
    <mergeCell ref="A54:B54"/>
    <mergeCell ref="A61:B61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64"/>
  <sheetViews>
    <sheetView topLeftCell="A4" zoomScaleNormal="100" zoomScaleSheetLayoutView="100" zoomScalePageLayoutView="70" workbookViewId="0">
      <selection activeCell="F24" sqref="A1:XFD1048576"/>
    </sheetView>
  </sheetViews>
  <sheetFormatPr defaultColWidth="0" defaultRowHeight="11.25" customHeight="1" zeroHeight="1" x14ac:dyDescent="0.2"/>
  <cols>
    <col min="1" max="1" width="6.5703125" style="6" customWidth="1"/>
    <col min="2" max="2" width="1" style="6" customWidth="1"/>
    <col min="3" max="11" width="4.85546875" style="5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42578125" style="5" customWidth="1"/>
    <col min="22" max="22" width="1.28515625" style="5" customWidth="1"/>
    <col min="23" max="23" width="0" style="5" hidden="1" customWidth="1"/>
    <col min="24" max="16384" width="9.140625" style="5" hidden="1"/>
  </cols>
  <sheetData>
    <row r="1" spans="3:22" x14ac:dyDescent="0.2"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3:22" x14ac:dyDescent="0.2"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3:22" x14ac:dyDescent="0.2"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3:22" x14ac:dyDescent="0.2"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3:22" x14ac:dyDescent="0.2"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3:22" x14ac:dyDescent="0.2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3:22" x14ac:dyDescent="0.2"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3:22" x14ac:dyDescent="0.2"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3:22" x14ac:dyDescent="0.2"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3:22" x14ac:dyDescent="0.2"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3:22" x14ac:dyDescent="0.2"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3:22" x14ac:dyDescent="0.2"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3:22" x14ac:dyDescent="0.2"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3:22" x14ac:dyDescent="0.2"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3:22" x14ac:dyDescent="0.2"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3:22" x14ac:dyDescent="0.2"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145" t="s">
        <v>26</v>
      </c>
      <c r="B17" s="145"/>
      <c r="C17" s="58">
        <v>0.5</v>
      </c>
      <c r="D17" s="59">
        <f t="shared" ref="D17:K17" si="0">C17+$E$18</f>
        <v>1</v>
      </c>
      <c r="E17" s="59">
        <f t="shared" si="0"/>
        <v>1.5</v>
      </c>
      <c r="F17" s="59">
        <f t="shared" si="0"/>
        <v>2</v>
      </c>
      <c r="G17" s="59">
        <f t="shared" si="0"/>
        <v>2.5</v>
      </c>
      <c r="H17" s="59">
        <f t="shared" si="0"/>
        <v>3</v>
      </c>
      <c r="I17" s="59">
        <f t="shared" si="0"/>
        <v>3.5</v>
      </c>
      <c r="J17" s="59">
        <f t="shared" si="0"/>
        <v>4</v>
      </c>
      <c r="K17" s="59">
        <f t="shared" si="0"/>
        <v>4.5</v>
      </c>
      <c r="L17" s="60" t="s">
        <v>27</v>
      </c>
      <c r="M17" s="61" t="s">
        <v>17</v>
      </c>
      <c r="N17" s="144" t="s">
        <v>29</v>
      </c>
      <c r="O17" s="144"/>
      <c r="P17" s="144"/>
      <c r="Q17" s="144"/>
      <c r="R17" s="144"/>
      <c r="S17" s="144"/>
      <c r="T17" s="144"/>
      <c r="U17" s="144"/>
      <c r="V17" s="9"/>
    </row>
    <row r="18" spans="1:23" s="2" customFormat="1" x14ac:dyDescent="0.2">
      <c r="A18" s="150" t="s">
        <v>25</v>
      </c>
      <c r="B18" s="150"/>
      <c r="C18" s="150"/>
      <c r="D18" s="150"/>
      <c r="E18" s="56">
        <v>0.5</v>
      </c>
      <c r="F18" s="52" t="s">
        <v>22</v>
      </c>
      <c r="H18" s="29"/>
      <c r="I18" s="29"/>
      <c r="J18" s="29"/>
      <c r="K18" s="29"/>
      <c r="L18" s="29"/>
      <c r="M18" s="57" t="s">
        <v>23</v>
      </c>
      <c r="N18" s="148" t="s">
        <v>20</v>
      </c>
      <c r="O18" s="148"/>
      <c r="P18" s="148"/>
      <c r="Q18" s="149" t="s">
        <v>24</v>
      </c>
      <c r="R18" s="149"/>
      <c r="S18" s="149"/>
      <c r="T18" s="148" t="s">
        <v>21</v>
      </c>
      <c r="U18" s="148"/>
      <c r="V18" s="9"/>
    </row>
    <row r="19" spans="1:23" s="2" customFormat="1" x14ac:dyDescent="0.2">
      <c r="A19" s="28"/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3"/>
      <c r="N19" s="23"/>
      <c r="O19" s="23"/>
      <c r="P19" s="23"/>
      <c r="Q19" s="23"/>
      <c r="R19" s="23"/>
      <c r="S19" s="24"/>
      <c r="T19" s="24"/>
      <c r="U19" s="23"/>
      <c r="V19" s="9"/>
    </row>
    <row r="20" spans="1:23" s="2" customFormat="1" x14ac:dyDescent="0.2">
      <c r="A20" s="10" t="s">
        <v>0</v>
      </c>
      <c r="B20" s="19"/>
      <c r="C20" s="41">
        <v>3.57</v>
      </c>
      <c r="D20" s="41">
        <v>2.19</v>
      </c>
      <c r="E20" s="41">
        <v>1.01</v>
      </c>
      <c r="F20" s="41">
        <v>0.38</v>
      </c>
      <c r="G20" s="41">
        <v>0.16</v>
      </c>
      <c r="H20" s="41">
        <v>0.15</v>
      </c>
      <c r="I20" s="41">
        <v>0.12</v>
      </c>
      <c r="J20" s="41">
        <v>0.08</v>
      </c>
      <c r="K20" s="41">
        <v>7.0000000000000007E-2</v>
      </c>
      <c r="L20" s="11"/>
      <c r="M20" s="130" t="s">
        <v>11</v>
      </c>
      <c r="N20" s="131"/>
      <c r="O20" s="131"/>
      <c r="P20" s="138" t="s">
        <v>6</v>
      </c>
      <c r="Q20" s="138"/>
      <c r="R20" s="138"/>
      <c r="S20" s="141">
        <f>AVERAGE(C20:K26)</f>
        <v>0.94317460317460333</v>
      </c>
      <c r="T20" s="141"/>
      <c r="U20" s="13" t="s">
        <v>5</v>
      </c>
      <c r="V20" s="9"/>
    </row>
    <row r="21" spans="1:23" s="2" customFormat="1" ht="12.75" x14ac:dyDescent="0.2">
      <c r="A21" s="10"/>
      <c r="B21" s="21"/>
      <c r="C21" s="41">
        <v>7.54</v>
      </c>
      <c r="D21" s="41">
        <v>2.82</v>
      </c>
      <c r="E21" s="41">
        <v>0.98</v>
      </c>
      <c r="F21" s="41">
        <v>0.36</v>
      </c>
      <c r="G21" s="41">
        <v>0.2</v>
      </c>
      <c r="H21" s="41">
        <v>0.13</v>
      </c>
      <c r="I21" s="41">
        <v>0.1</v>
      </c>
      <c r="J21" s="41">
        <v>0.09</v>
      </c>
      <c r="K21" s="41">
        <v>0.08</v>
      </c>
      <c r="L21" s="11"/>
      <c r="M21" s="132"/>
      <c r="N21" s="133"/>
      <c r="O21" s="133"/>
      <c r="P21" s="143" t="s">
        <v>9</v>
      </c>
      <c r="Q21" s="143"/>
      <c r="R21" s="143"/>
      <c r="S21" s="142">
        <f>MEDIAN(C20:K26)</f>
        <v>0.16</v>
      </c>
      <c r="T21" s="142"/>
      <c r="U21" s="15" t="s">
        <v>5</v>
      </c>
      <c r="V21" s="9"/>
    </row>
    <row r="22" spans="1:23" s="2" customFormat="1" ht="12.75" x14ac:dyDescent="0.2">
      <c r="A22" s="10"/>
      <c r="B22" s="21"/>
      <c r="C22" s="41">
        <v>5.74</v>
      </c>
      <c r="D22" s="41">
        <v>2.2200000000000002</v>
      </c>
      <c r="E22" s="41">
        <v>0.88</v>
      </c>
      <c r="F22" s="41">
        <v>0.48</v>
      </c>
      <c r="G22" s="41">
        <v>0.17</v>
      </c>
      <c r="H22" s="41">
        <v>0.12</v>
      </c>
      <c r="I22" s="41">
        <v>0.11</v>
      </c>
      <c r="J22" s="41">
        <v>0.1</v>
      </c>
      <c r="K22" s="41">
        <v>0.11</v>
      </c>
      <c r="L22" s="11"/>
      <c r="M22" s="132"/>
      <c r="N22" s="133"/>
      <c r="O22" s="133"/>
      <c r="P22" s="143" t="s">
        <v>10</v>
      </c>
      <c r="Q22" s="143"/>
      <c r="R22" s="143"/>
      <c r="S22" s="142">
        <f>SMALL(C20:K26,1)</f>
        <v>0.06</v>
      </c>
      <c r="T22" s="142"/>
      <c r="U22" s="15" t="s">
        <v>5</v>
      </c>
      <c r="V22" s="9"/>
    </row>
    <row r="23" spans="1:23" s="2" customFormat="1" ht="12.75" x14ac:dyDescent="0.2">
      <c r="A23" s="10"/>
      <c r="B23" s="21"/>
      <c r="C23" s="41">
        <v>0.14000000000000001</v>
      </c>
      <c r="D23" s="41">
        <v>1.21</v>
      </c>
      <c r="E23" s="41">
        <v>1.01</v>
      </c>
      <c r="F23" s="41">
        <v>0.52</v>
      </c>
      <c r="G23" s="41">
        <v>0.2</v>
      </c>
      <c r="H23" s="41">
        <v>0.12</v>
      </c>
      <c r="I23" s="41">
        <v>0.11</v>
      </c>
      <c r="J23" s="41">
        <v>0.11</v>
      </c>
      <c r="K23" s="41">
        <v>0.11</v>
      </c>
      <c r="L23" s="11"/>
      <c r="M23" s="132"/>
      <c r="N23" s="133"/>
      <c r="O23" s="133"/>
      <c r="P23" s="143" t="s">
        <v>8</v>
      </c>
      <c r="Q23" s="143"/>
      <c r="R23" s="143"/>
      <c r="S23" s="142">
        <f>LARGE(C20:K26,1)</f>
        <v>7.54</v>
      </c>
      <c r="T23" s="142"/>
      <c r="U23" s="15" t="s">
        <v>5</v>
      </c>
      <c r="V23" s="9"/>
    </row>
    <row r="24" spans="1:23" s="2" customFormat="1" ht="12.75" x14ac:dyDescent="0.2">
      <c r="A24" s="10"/>
      <c r="B24" s="21"/>
      <c r="C24" s="41">
        <v>0.56999999999999995</v>
      </c>
      <c r="D24" s="41">
        <v>1.91</v>
      </c>
      <c r="E24" s="41">
        <v>0.9</v>
      </c>
      <c r="F24" s="41">
        <v>0.32</v>
      </c>
      <c r="G24" s="41">
        <v>0.14000000000000001</v>
      </c>
      <c r="H24" s="41">
        <v>0.12</v>
      </c>
      <c r="I24" s="41">
        <v>0.1</v>
      </c>
      <c r="J24" s="41">
        <v>0.09</v>
      </c>
      <c r="K24" s="41">
        <v>0.08</v>
      </c>
      <c r="L24" s="11"/>
      <c r="M24" s="130" t="s">
        <v>7</v>
      </c>
      <c r="N24" s="131"/>
      <c r="O24" s="131"/>
      <c r="P24" s="138" t="s">
        <v>14</v>
      </c>
      <c r="Q24" s="138"/>
      <c r="R24" s="138"/>
      <c r="S24" s="141">
        <f>S22/S20</f>
        <v>6.3614944463143711E-2</v>
      </c>
      <c r="T24" s="141"/>
      <c r="U24" s="13"/>
      <c r="V24" s="9"/>
    </row>
    <row r="25" spans="1:23" s="2" customFormat="1" x14ac:dyDescent="0.2">
      <c r="A25" s="9"/>
      <c r="C25" s="41">
        <v>6.71</v>
      </c>
      <c r="D25" s="41">
        <v>2.4700000000000002</v>
      </c>
      <c r="E25" s="41">
        <v>0.94</v>
      </c>
      <c r="F25" s="41">
        <v>0.27</v>
      </c>
      <c r="G25" s="41">
        <v>0.14000000000000001</v>
      </c>
      <c r="H25" s="41">
        <v>0.11</v>
      </c>
      <c r="I25" s="41">
        <v>0.09</v>
      </c>
      <c r="J25" s="41">
        <v>0.08</v>
      </c>
      <c r="K25" s="41">
        <v>7.0000000000000007E-2</v>
      </c>
      <c r="L25" s="11"/>
      <c r="M25" s="134"/>
      <c r="N25" s="135"/>
      <c r="O25" s="135"/>
      <c r="P25" s="137" t="s">
        <v>15</v>
      </c>
      <c r="Q25" s="137"/>
      <c r="R25" s="137"/>
      <c r="S25" s="136">
        <f>S22/S23</f>
        <v>7.9575596816976128E-3</v>
      </c>
      <c r="T25" s="136"/>
      <c r="U25" s="16"/>
      <c r="V25" s="9"/>
    </row>
    <row r="26" spans="1:23" s="2" customFormat="1" ht="12.75" x14ac:dyDescent="0.2">
      <c r="A26" s="14"/>
      <c r="B26" s="21"/>
      <c r="C26" s="41">
        <v>6.6</v>
      </c>
      <c r="D26" s="41">
        <v>2.39</v>
      </c>
      <c r="E26" s="41">
        <v>0.89</v>
      </c>
      <c r="F26" s="41">
        <v>0.41</v>
      </c>
      <c r="G26" s="41">
        <v>0.2</v>
      </c>
      <c r="H26" s="41">
        <v>0.11</v>
      </c>
      <c r="I26" s="41">
        <v>0.09</v>
      </c>
      <c r="J26" s="41">
        <v>7.0000000000000007E-2</v>
      </c>
      <c r="K26" s="41">
        <v>0.06</v>
      </c>
      <c r="L26" s="11"/>
      <c r="M26" s="139" t="s">
        <v>13</v>
      </c>
      <c r="N26" s="140"/>
      <c r="O26" s="140"/>
      <c r="P26" s="140"/>
      <c r="Q26" s="140"/>
      <c r="R26" s="140"/>
      <c r="S26" s="136">
        <f>(COUNTIF(C20:K26,"&gt;2")/COUNT(C20:K26))*100</f>
        <v>15.873015873015872</v>
      </c>
      <c r="T26" s="136"/>
      <c r="U26" s="16" t="s">
        <v>5</v>
      </c>
      <c r="V26" s="9"/>
    </row>
    <row r="27" spans="1:23" s="2" customFormat="1" x14ac:dyDescent="0.2">
      <c r="A27" s="128" t="s">
        <v>12</v>
      </c>
      <c r="B27" s="128"/>
      <c r="C27" s="12">
        <f>AVERAGE(C20:C26)</f>
        <v>4.410000000000001</v>
      </c>
      <c r="D27" s="12">
        <f t="shared" ref="D27:K27" si="1">AVERAGE(D20:D26)</f>
        <v>2.172857142857143</v>
      </c>
      <c r="E27" s="12">
        <f t="shared" si="1"/>
        <v>0.94428571428571428</v>
      </c>
      <c r="F27" s="12">
        <f t="shared" si="1"/>
        <v>0.39142857142857146</v>
      </c>
      <c r="G27" s="12">
        <f t="shared" si="1"/>
        <v>0.17285714285714285</v>
      </c>
      <c r="H27" s="12">
        <f t="shared" si="1"/>
        <v>0.12285714285714286</v>
      </c>
      <c r="I27" s="12">
        <f t="shared" si="1"/>
        <v>0.10285714285714286</v>
      </c>
      <c r="J27" s="12">
        <f t="shared" si="1"/>
        <v>8.8571428571428551E-2</v>
      </c>
      <c r="K27" s="12">
        <f t="shared" si="1"/>
        <v>8.2857142857142865E-2</v>
      </c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A28" s="8"/>
      <c r="B28" s="8"/>
      <c r="C28" s="42"/>
      <c r="D28" s="42"/>
      <c r="E28" s="42"/>
      <c r="F28" s="42"/>
      <c r="G28" s="42"/>
      <c r="H28" s="42"/>
      <c r="I28" s="42"/>
      <c r="J28" s="42"/>
      <c r="K28" s="42"/>
      <c r="L28" s="9"/>
      <c r="M28" s="9"/>
      <c r="N28" s="9"/>
      <c r="O28" s="9"/>
      <c r="P28" s="9"/>
      <c r="Q28" s="9"/>
      <c r="R28" s="9"/>
      <c r="S28" s="8"/>
      <c r="T28" s="8"/>
      <c r="U28" s="9"/>
      <c r="V28" s="9"/>
    </row>
    <row r="29" spans="1:23" s="2" customFormat="1" x14ac:dyDescent="0.2">
      <c r="A29" s="10" t="s">
        <v>1</v>
      </c>
      <c r="B29" s="19"/>
      <c r="C29" s="41">
        <v>3.86</v>
      </c>
      <c r="D29" s="41">
        <v>2.31</v>
      </c>
      <c r="E29" s="41">
        <v>1.1000000000000001</v>
      </c>
      <c r="F29" s="41">
        <v>0.53</v>
      </c>
      <c r="G29" s="41">
        <v>0.28000000000000003</v>
      </c>
      <c r="H29" s="41">
        <v>0.19</v>
      </c>
      <c r="I29" s="41">
        <v>0.16</v>
      </c>
      <c r="J29" s="41">
        <v>0.13</v>
      </c>
      <c r="K29" s="41">
        <v>0.11</v>
      </c>
      <c r="L29" s="11"/>
      <c r="M29" s="130" t="s">
        <v>11</v>
      </c>
      <c r="N29" s="131"/>
      <c r="O29" s="131"/>
      <c r="P29" s="138" t="s">
        <v>6</v>
      </c>
      <c r="Q29" s="138"/>
      <c r="R29" s="138"/>
      <c r="S29" s="141">
        <f>AVERAGE(C29:K35)</f>
        <v>1.0999999999999996</v>
      </c>
      <c r="T29" s="141"/>
      <c r="U29" s="13" t="s">
        <v>5</v>
      </c>
      <c r="V29" s="9"/>
    </row>
    <row r="30" spans="1:23" s="2" customFormat="1" ht="12.75" x14ac:dyDescent="0.2">
      <c r="A30" s="14"/>
      <c r="B30" s="21"/>
      <c r="C30" s="41">
        <v>7.76</v>
      </c>
      <c r="D30" s="41">
        <v>3.01</v>
      </c>
      <c r="E30" s="41">
        <v>1.28</v>
      </c>
      <c r="F30" s="41">
        <v>0.57999999999999996</v>
      </c>
      <c r="G30" s="41">
        <v>0.33</v>
      </c>
      <c r="H30" s="41">
        <v>0.2</v>
      </c>
      <c r="I30" s="41">
        <v>0.14000000000000001</v>
      </c>
      <c r="J30" s="41">
        <v>0.13</v>
      </c>
      <c r="K30" s="41">
        <v>0.12</v>
      </c>
      <c r="L30" s="11"/>
      <c r="M30" s="132"/>
      <c r="N30" s="133"/>
      <c r="O30" s="133"/>
      <c r="P30" s="143" t="s">
        <v>9</v>
      </c>
      <c r="Q30" s="143"/>
      <c r="R30" s="143"/>
      <c r="S30" s="142">
        <f>MEDIAN(C29:K35)</f>
        <v>0.28000000000000003</v>
      </c>
      <c r="T30" s="142"/>
      <c r="U30" s="15" t="s">
        <v>5</v>
      </c>
      <c r="V30" s="9"/>
    </row>
    <row r="31" spans="1:23" s="2" customFormat="1" ht="12.75" x14ac:dyDescent="0.2">
      <c r="A31" s="14"/>
      <c r="B31" s="21"/>
      <c r="C31" s="41">
        <v>6.27</v>
      </c>
      <c r="D31" s="41">
        <v>2.62</v>
      </c>
      <c r="E31" s="41">
        <v>1.22</v>
      </c>
      <c r="F31" s="41">
        <v>0.64</v>
      </c>
      <c r="G31" s="41">
        <v>0.33</v>
      </c>
      <c r="H31" s="41">
        <v>0.18</v>
      </c>
      <c r="I31" s="41">
        <v>0.15</v>
      </c>
      <c r="J31" s="41">
        <v>0.14000000000000001</v>
      </c>
      <c r="K31" s="41">
        <v>0.15</v>
      </c>
      <c r="L31" s="11"/>
      <c r="M31" s="132"/>
      <c r="N31" s="133"/>
      <c r="O31" s="133"/>
      <c r="P31" s="143" t="s">
        <v>10</v>
      </c>
      <c r="Q31" s="143"/>
      <c r="R31" s="143"/>
      <c r="S31" s="142">
        <f>SMALL(C29:K35,1)</f>
        <v>0.09</v>
      </c>
      <c r="T31" s="142"/>
      <c r="U31" s="15" t="s">
        <v>5</v>
      </c>
      <c r="V31" s="9"/>
    </row>
    <row r="32" spans="1:23" s="2" customFormat="1" ht="12.75" x14ac:dyDescent="0.2">
      <c r="A32" s="14"/>
      <c r="B32" s="21"/>
      <c r="C32" s="41">
        <v>0.21</v>
      </c>
      <c r="D32" s="41">
        <v>1.41</v>
      </c>
      <c r="E32" s="41">
        <v>1.19</v>
      </c>
      <c r="F32" s="41">
        <v>0.65</v>
      </c>
      <c r="G32" s="41">
        <v>0.3</v>
      </c>
      <c r="H32" s="41">
        <v>0.17</v>
      </c>
      <c r="I32" s="41">
        <v>0.15</v>
      </c>
      <c r="J32" s="41">
        <v>0.15</v>
      </c>
      <c r="K32" s="41">
        <v>0.15</v>
      </c>
      <c r="L32" s="11"/>
      <c r="M32" s="132"/>
      <c r="N32" s="133"/>
      <c r="O32" s="133"/>
      <c r="P32" s="143" t="s">
        <v>8</v>
      </c>
      <c r="Q32" s="143"/>
      <c r="R32" s="143"/>
      <c r="S32" s="142">
        <f>LARGE(C29:K35,1)</f>
        <v>7.76</v>
      </c>
      <c r="T32" s="142"/>
      <c r="U32" s="15" t="s">
        <v>5</v>
      </c>
      <c r="V32" s="9"/>
    </row>
    <row r="33" spans="1:22" s="2" customFormat="1" ht="12.75" x14ac:dyDescent="0.2">
      <c r="A33" s="14"/>
      <c r="B33" s="21"/>
      <c r="C33" s="41">
        <v>0.69</v>
      </c>
      <c r="D33" s="41">
        <v>2.12</v>
      </c>
      <c r="E33" s="41">
        <v>1.2</v>
      </c>
      <c r="F33" s="41">
        <v>0.61</v>
      </c>
      <c r="G33" s="41">
        <v>0.28999999999999998</v>
      </c>
      <c r="H33" s="41">
        <v>0.17</v>
      </c>
      <c r="I33" s="41">
        <v>0.15</v>
      </c>
      <c r="J33" s="41">
        <v>0.13</v>
      </c>
      <c r="K33" s="41">
        <v>0.12</v>
      </c>
      <c r="L33" s="11"/>
      <c r="M33" s="130" t="s">
        <v>7</v>
      </c>
      <c r="N33" s="131"/>
      <c r="O33" s="131"/>
      <c r="P33" s="138" t="s">
        <v>14</v>
      </c>
      <c r="Q33" s="138"/>
      <c r="R33" s="138"/>
      <c r="S33" s="141">
        <f>S31/S29</f>
        <v>8.1818181818181845E-2</v>
      </c>
      <c r="T33" s="141"/>
      <c r="U33" s="13"/>
      <c r="V33" s="9"/>
    </row>
    <row r="34" spans="1:22" s="2" customFormat="1" x14ac:dyDescent="0.2">
      <c r="A34" s="9"/>
      <c r="C34" s="41">
        <v>7.25</v>
      </c>
      <c r="D34" s="41">
        <v>2.91</v>
      </c>
      <c r="E34" s="41">
        <v>1.3</v>
      </c>
      <c r="F34" s="41">
        <v>0.56000000000000005</v>
      </c>
      <c r="G34" s="41">
        <v>0.28000000000000003</v>
      </c>
      <c r="H34" s="41">
        <v>0.16</v>
      </c>
      <c r="I34" s="41">
        <v>0.13</v>
      </c>
      <c r="J34" s="41">
        <v>0.12</v>
      </c>
      <c r="K34" s="41">
        <v>0.11</v>
      </c>
      <c r="L34" s="11"/>
      <c r="M34" s="134"/>
      <c r="N34" s="135"/>
      <c r="O34" s="135"/>
      <c r="P34" s="137" t="s">
        <v>15</v>
      </c>
      <c r="Q34" s="137"/>
      <c r="R34" s="137"/>
      <c r="S34" s="136">
        <f>S31/S32</f>
        <v>1.1597938144329897E-2</v>
      </c>
      <c r="T34" s="136"/>
      <c r="U34" s="16"/>
      <c r="V34" s="9"/>
    </row>
    <row r="35" spans="1:22" s="2" customFormat="1" ht="12.75" x14ac:dyDescent="0.2">
      <c r="A35" s="14"/>
      <c r="B35" s="21"/>
      <c r="C35" s="41">
        <v>7.27</v>
      </c>
      <c r="D35" s="41">
        <v>2.88</v>
      </c>
      <c r="E35" s="41">
        <v>1.25</v>
      </c>
      <c r="F35" s="41">
        <v>0.56000000000000005</v>
      </c>
      <c r="G35" s="41">
        <v>0.26</v>
      </c>
      <c r="H35" s="41">
        <v>0.15</v>
      </c>
      <c r="I35" s="41">
        <v>0.13</v>
      </c>
      <c r="J35" s="41">
        <v>0.11</v>
      </c>
      <c r="K35" s="41">
        <v>0.09</v>
      </c>
      <c r="L35" s="11"/>
      <c r="M35" s="139" t="s">
        <v>13</v>
      </c>
      <c r="N35" s="140"/>
      <c r="O35" s="140"/>
      <c r="P35" s="140"/>
      <c r="Q35" s="140"/>
      <c r="R35" s="140"/>
      <c r="S35" s="136">
        <f>(COUNTIF(C29:K35,"&gt;2")/COUNT(C29:K35))*100</f>
        <v>17.460317460317459</v>
      </c>
      <c r="T35" s="136"/>
      <c r="U35" s="16" t="s">
        <v>5</v>
      </c>
      <c r="V35" s="9"/>
    </row>
    <row r="36" spans="1:22" s="2" customFormat="1" x14ac:dyDescent="0.2">
      <c r="A36" s="128" t="s">
        <v>12</v>
      </c>
      <c r="B36" s="128"/>
      <c r="C36" s="12">
        <f t="shared" ref="C36:K36" si="2">AVERAGE(C29:C35)</f>
        <v>4.7585714285714289</v>
      </c>
      <c r="D36" s="12">
        <f t="shared" si="2"/>
        <v>2.4657142857142853</v>
      </c>
      <c r="E36" s="12">
        <f t="shared" si="2"/>
        <v>1.22</v>
      </c>
      <c r="F36" s="12">
        <f t="shared" si="2"/>
        <v>0.59</v>
      </c>
      <c r="G36" s="12">
        <f t="shared" si="2"/>
        <v>0.29571428571428576</v>
      </c>
      <c r="H36" s="12">
        <f t="shared" si="2"/>
        <v>0.17428571428571429</v>
      </c>
      <c r="I36" s="12">
        <f t="shared" si="2"/>
        <v>0.14428571428571432</v>
      </c>
      <c r="J36" s="12">
        <f t="shared" si="2"/>
        <v>0.13</v>
      </c>
      <c r="K36" s="12">
        <f t="shared" si="2"/>
        <v>0.12142857142857143</v>
      </c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8"/>
      <c r="B37" s="8"/>
      <c r="C37" s="42"/>
      <c r="D37" s="42"/>
      <c r="E37" s="42"/>
      <c r="F37" s="42"/>
      <c r="G37" s="42"/>
      <c r="H37" s="42"/>
      <c r="I37" s="42"/>
      <c r="J37" s="42"/>
      <c r="K37" s="42"/>
      <c r="L37" s="9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s="2" customFormat="1" x14ac:dyDescent="0.2">
      <c r="A38" s="10" t="s">
        <v>2</v>
      </c>
      <c r="B38" s="19"/>
      <c r="C38" s="41">
        <v>4.5199999999999996</v>
      </c>
      <c r="D38" s="41">
        <v>2.5299999999999998</v>
      </c>
      <c r="E38" s="41">
        <v>1.32</v>
      </c>
      <c r="F38" s="41">
        <v>0.72</v>
      </c>
      <c r="G38" s="41">
        <v>0.45</v>
      </c>
      <c r="H38" s="41">
        <v>0.31</v>
      </c>
      <c r="I38" s="41">
        <v>0.23</v>
      </c>
      <c r="J38" s="41">
        <v>0.17</v>
      </c>
      <c r="K38" s="41">
        <v>0.14000000000000001</v>
      </c>
      <c r="L38" s="11"/>
      <c r="M38" s="130" t="s">
        <v>11</v>
      </c>
      <c r="N38" s="131"/>
      <c r="O38" s="131"/>
      <c r="P38" s="138" t="s">
        <v>6</v>
      </c>
      <c r="Q38" s="138"/>
      <c r="R38" s="138"/>
      <c r="S38" s="141">
        <f>AVERAGE(C38:K44)</f>
        <v>1.2976190476190474</v>
      </c>
      <c r="T38" s="141"/>
      <c r="U38" s="13" t="s">
        <v>5</v>
      </c>
      <c r="V38" s="9"/>
    </row>
    <row r="39" spans="1:22" s="2" customFormat="1" ht="12.75" x14ac:dyDescent="0.2">
      <c r="A39" s="14"/>
      <c r="B39" s="21"/>
      <c r="C39" s="41">
        <v>8.08</v>
      </c>
      <c r="D39" s="41">
        <v>3.32</v>
      </c>
      <c r="E39" s="41">
        <v>1.55</v>
      </c>
      <c r="F39" s="41">
        <v>0.78</v>
      </c>
      <c r="G39" s="41">
        <v>0.5</v>
      </c>
      <c r="H39" s="41">
        <v>0.32</v>
      </c>
      <c r="I39" s="41">
        <v>0.21</v>
      </c>
      <c r="J39" s="41">
        <v>0.16</v>
      </c>
      <c r="K39" s="41">
        <v>0.15</v>
      </c>
      <c r="L39" s="11"/>
      <c r="M39" s="132"/>
      <c r="N39" s="133"/>
      <c r="O39" s="133"/>
      <c r="P39" s="143" t="s">
        <v>9</v>
      </c>
      <c r="Q39" s="143"/>
      <c r="R39" s="143"/>
      <c r="S39" s="142">
        <f>MEDIAN(C38:K44)</f>
        <v>0.5</v>
      </c>
      <c r="T39" s="142"/>
      <c r="U39" s="15" t="s">
        <v>5</v>
      </c>
      <c r="V39" s="9"/>
    </row>
    <row r="40" spans="1:22" s="2" customFormat="1" ht="12.75" x14ac:dyDescent="0.2">
      <c r="A40" s="14"/>
      <c r="B40" s="21"/>
      <c r="C40" s="41">
        <v>6.49</v>
      </c>
      <c r="D40" s="41">
        <v>3</v>
      </c>
      <c r="E40" s="41">
        <v>1.5</v>
      </c>
      <c r="F40" s="41">
        <v>0.87</v>
      </c>
      <c r="G40" s="41">
        <v>0.53</v>
      </c>
      <c r="H40" s="41">
        <v>0.33</v>
      </c>
      <c r="I40" s="41">
        <v>0.22</v>
      </c>
      <c r="J40" s="41">
        <v>0.18</v>
      </c>
      <c r="K40" s="41">
        <v>0.19</v>
      </c>
      <c r="L40" s="11"/>
      <c r="M40" s="132"/>
      <c r="N40" s="133"/>
      <c r="O40" s="133"/>
      <c r="P40" s="143" t="s">
        <v>10</v>
      </c>
      <c r="Q40" s="143"/>
      <c r="R40" s="143"/>
      <c r="S40" s="142">
        <f>SMALL(C38:K44,1)</f>
        <v>0.11</v>
      </c>
      <c r="T40" s="142"/>
      <c r="U40" s="15" t="s">
        <v>5</v>
      </c>
      <c r="V40" s="9"/>
    </row>
    <row r="41" spans="1:22" s="2" customFormat="1" ht="12.75" x14ac:dyDescent="0.2">
      <c r="A41" s="14"/>
      <c r="B41" s="21"/>
      <c r="C41" s="41">
        <v>0.59</v>
      </c>
      <c r="D41" s="41">
        <v>1.98</v>
      </c>
      <c r="E41" s="41">
        <v>1.52</v>
      </c>
      <c r="F41" s="41">
        <v>0.89</v>
      </c>
      <c r="G41" s="41">
        <v>0.51</v>
      </c>
      <c r="H41" s="41">
        <v>0.32</v>
      </c>
      <c r="I41" s="41">
        <v>0.22</v>
      </c>
      <c r="J41" s="41">
        <v>0.18</v>
      </c>
      <c r="K41" s="41">
        <v>0.2</v>
      </c>
      <c r="L41" s="11"/>
      <c r="M41" s="132"/>
      <c r="N41" s="133"/>
      <c r="O41" s="133"/>
      <c r="P41" s="143" t="s">
        <v>8</v>
      </c>
      <c r="Q41" s="143"/>
      <c r="R41" s="143"/>
      <c r="S41" s="142">
        <f>LARGE(C38:K44,1)</f>
        <v>8.08</v>
      </c>
      <c r="T41" s="142"/>
      <c r="U41" s="15" t="s">
        <v>5</v>
      </c>
      <c r="V41" s="9"/>
    </row>
    <row r="42" spans="1:22" s="2" customFormat="1" ht="12.75" x14ac:dyDescent="0.2">
      <c r="A42" s="14"/>
      <c r="B42" s="21"/>
      <c r="C42" s="41">
        <v>1.8</v>
      </c>
      <c r="D42" s="41">
        <v>2.36</v>
      </c>
      <c r="E42" s="41">
        <v>1.48</v>
      </c>
      <c r="F42" s="41">
        <v>0.86</v>
      </c>
      <c r="G42" s="41">
        <v>0.51</v>
      </c>
      <c r="H42" s="41">
        <v>0.31</v>
      </c>
      <c r="I42" s="41">
        <v>0.21</v>
      </c>
      <c r="J42" s="41">
        <v>0.17</v>
      </c>
      <c r="K42" s="41">
        <v>0.16</v>
      </c>
      <c r="L42" s="11"/>
      <c r="M42" s="130" t="s">
        <v>7</v>
      </c>
      <c r="N42" s="131"/>
      <c r="O42" s="131"/>
      <c r="P42" s="138" t="s">
        <v>14</v>
      </c>
      <c r="Q42" s="138"/>
      <c r="R42" s="138"/>
      <c r="S42" s="141">
        <f>S40/S38</f>
        <v>8.4770642201834875E-2</v>
      </c>
      <c r="T42" s="141"/>
      <c r="U42" s="13"/>
      <c r="V42" s="9"/>
    </row>
    <row r="43" spans="1:22" s="2" customFormat="1" x14ac:dyDescent="0.2">
      <c r="A43" s="9"/>
      <c r="C43" s="41">
        <v>7.52</v>
      </c>
      <c r="D43" s="41">
        <v>3.25</v>
      </c>
      <c r="E43" s="41">
        <v>1.54</v>
      </c>
      <c r="F43" s="41">
        <v>0.81</v>
      </c>
      <c r="G43" s="41">
        <v>0.5</v>
      </c>
      <c r="H43" s="41">
        <v>0.3</v>
      </c>
      <c r="I43" s="41">
        <v>0.19</v>
      </c>
      <c r="J43" s="41">
        <v>0.15</v>
      </c>
      <c r="K43" s="41">
        <v>0.14000000000000001</v>
      </c>
      <c r="L43" s="11"/>
      <c r="M43" s="134"/>
      <c r="N43" s="135"/>
      <c r="O43" s="135"/>
      <c r="P43" s="137" t="s">
        <v>15</v>
      </c>
      <c r="Q43" s="137"/>
      <c r="R43" s="137"/>
      <c r="S43" s="136">
        <f>S40/S41</f>
        <v>1.3613861386138614E-2</v>
      </c>
      <c r="T43" s="136"/>
      <c r="U43" s="16"/>
      <c r="V43" s="9"/>
    </row>
    <row r="44" spans="1:22" s="2" customFormat="1" ht="12.75" x14ac:dyDescent="0.2">
      <c r="A44" s="14"/>
      <c r="B44" s="21"/>
      <c r="C44" s="41">
        <v>7.61</v>
      </c>
      <c r="D44" s="41">
        <v>3.21</v>
      </c>
      <c r="E44" s="41">
        <v>1.51</v>
      </c>
      <c r="F44" s="41">
        <v>0.78</v>
      </c>
      <c r="G44" s="41">
        <v>0.46</v>
      </c>
      <c r="H44" s="41">
        <v>0.3</v>
      </c>
      <c r="I44" s="41">
        <v>0.19</v>
      </c>
      <c r="J44" s="41">
        <v>0.14000000000000001</v>
      </c>
      <c r="K44" s="41">
        <v>0.11</v>
      </c>
      <c r="L44" s="11"/>
      <c r="M44" s="139" t="s">
        <v>13</v>
      </c>
      <c r="N44" s="140"/>
      <c r="O44" s="140"/>
      <c r="P44" s="140"/>
      <c r="Q44" s="140"/>
      <c r="R44" s="140"/>
      <c r="S44" s="136">
        <f>(COUNTIF(C38:K44,"&gt;2")/COUNT(C38:K44))*100</f>
        <v>17.460317460317459</v>
      </c>
      <c r="T44" s="136"/>
      <c r="U44" s="16" t="s">
        <v>5</v>
      </c>
      <c r="V44" s="9"/>
    </row>
    <row r="45" spans="1:22" s="2" customFormat="1" x14ac:dyDescent="0.2">
      <c r="A45" s="128" t="s">
        <v>12</v>
      </c>
      <c r="B45" s="128"/>
      <c r="C45" s="12">
        <f>AVERAGE(C38:C44)</f>
        <v>5.2299999999999995</v>
      </c>
      <c r="D45" s="12">
        <f t="shared" ref="D45:K45" si="3">AVERAGE(D38:D44)</f>
        <v>2.8071428571428569</v>
      </c>
      <c r="E45" s="12">
        <f t="shared" si="3"/>
        <v>1.4885714285714287</v>
      </c>
      <c r="F45" s="12">
        <f t="shared" si="3"/>
        <v>0.81571428571428573</v>
      </c>
      <c r="G45" s="12">
        <f t="shared" si="3"/>
        <v>0.49428571428571427</v>
      </c>
      <c r="H45" s="12">
        <f t="shared" si="3"/>
        <v>0.31285714285714283</v>
      </c>
      <c r="I45" s="12">
        <f t="shared" si="3"/>
        <v>0.21</v>
      </c>
      <c r="J45" s="12">
        <f t="shared" si="3"/>
        <v>0.16428571428571428</v>
      </c>
      <c r="K45" s="12">
        <f t="shared" si="3"/>
        <v>0.15571428571428572</v>
      </c>
      <c r="L45" s="17"/>
      <c r="M45" s="9"/>
      <c r="N45" s="9"/>
      <c r="O45" s="9"/>
      <c r="P45" s="9"/>
      <c r="Q45" s="9"/>
      <c r="R45" s="9"/>
      <c r="S45" s="8"/>
      <c r="T45" s="8"/>
      <c r="U45" s="9"/>
      <c r="V45" s="9"/>
    </row>
    <row r="46" spans="1:22" s="2" customFormat="1" x14ac:dyDescent="0.2">
      <c r="A46" s="8"/>
      <c r="B46" s="8"/>
      <c r="C46" s="42"/>
      <c r="D46" s="42"/>
      <c r="E46" s="42"/>
      <c r="F46" s="42"/>
      <c r="G46" s="42"/>
      <c r="H46" s="42"/>
      <c r="I46" s="42"/>
      <c r="J46" s="42"/>
      <c r="K46" s="42"/>
      <c r="L46" s="9"/>
      <c r="M46" s="9"/>
      <c r="N46" s="9"/>
      <c r="O46" s="9"/>
      <c r="P46" s="9"/>
      <c r="Q46" s="9"/>
      <c r="R46" s="9"/>
      <c r="S46" s="8"/>
      <c r="T46" s="8"/>
      <c r="U46" s="9"/>
      <c r="V46" s="9"/>
    </row>
    <row r="47" spans="1:22" s="2" customFormat="1" x14ac:dyDescent="0.2">
      <c r="A47" s="10" t="s">
        <v>3</v>
      </c>
      <c r="B47" s="19"/>
      <c r="C47" s="43">
        <v>4.78</v>
      </c>
      <c r="D47" s="43">
        <v>2.86</v>
      </c>
      <c r="E47" s="43">
        <v>1.59</v>
      </c>
      <c r="F47" s="43">
        <v>0.93</v>
      </c>
      <c r="G47" s="43">
        <v>0.63</v>
      </c>
      <c r="H47" s="43">
        <v>0.47</v>
      </c>
      <c r="I47" s="43">
        <v>0.37</v>
      </c>
      <c r="J47" s="43">
        <v>0.28000000000000003</v>
      </c>
      <c r="K47" s="43">
        <v>0.23</v>
      </c>
      <c r="L47" s="11"/>
      <c r="M47" s="130" t="s">
        <v>11</v>
      </c>
      <c r="N47" s="131"/>
      <c r="O47" s="131"/>
      <c r="P47" s="138" t="s">
        <v>6</v>
      </c>
      <c r="Q47" s="138"/>
      <c r="R47" s="138"/>
      <c r="S47" s="141">
        <f>AVERAGE(C47:K53)</f>
        <v>1.4958730158730158</v>
      </c>
      <c r="T47" s="141"/>
      <c r="U47" s="13" t="s">
        <v>5</v>
      </c>
      <c r="V47" s="9"/>
    </row>
    <row r="48" spans="1:22" s="2" customFormat="1" ht="12.75" x14ac:dyDescent="0.2">
      <c r="A48" s="14"/>
      <c r="B48" s="21"/>
      <c r="C48" s="43">
        <v>8.4700000000000006</v>
      </c>
      <c r="D48" s="43">
        <v>3.66</v>
      </c>
      <c r="E48" s="43">
        <v>1.81</v>
      </c>
      <c r="F48" s="43">
        <v>0.99</v>
      </c>
      <c r="G48" s="43">
        <v>0.68</v>
      </c>
      <c r="H48" s="43">
        <v>0.47</v>
      </c>
      <c r="I48" s="43">
        <v>0.37</v>
      </c>
      <c r="J48" s="43">
        <v>0.28999999999999998</v>
      </c>
      <c r="K48" s="43">
        <v>0.24</v>
      </c>
      <c r="L48" s="11"/>
      <c r="M48" s="132"/>
      <c r="N48" s="133"/>
      <c r="O48" s="133"/>
      <c r="P48" s="143" t="s">
        <v>9</v>
      </c>
      <c r="Q48" s="143"/>
      <c r="R48" s="143"/>
      <c r="S48" s="142">
        <f>MEDIAN(C47:K53)</f>
        <v>0.7</v>
      </c>
      <c r="T48" s="142"/>
      <c r="U48" s="15" t="s">
        <v>5</v>
      </c>
      <c r="V48" s="9"/>
    </row>
    <row r="49" spans="1:22" s="2" customFormat="1" ht="12.75" x14ac:dyDescent="0.2">
      <c r="A49" s="14"/>
      <c r="B49" s="21"/>
      <c r="C49" s="43">
        <v>6.82</v>
      </c>
      <c r="D49" s="43">
        <v>3.3</v>
      </c>
      <c r="E49" s="43">
        <v>1.73</v>
      </c>
      <c r="F49" s="43">
        <v>1.07</v>
      </c>
      <c r="G49" s="43">
        <v>0.72</v>
      </c>
      <c r="H49" s="43">
        <v>0.51</v>
      </c>
      <c r="I49" s="43">
        <v>0.39</v>
      </c>
      <c r="J49" s="43">
        <v>0.31</v>
      </c>
      <c r="K49" s="43">
        <v>0.28000000000000003</v>
      </c>
      <c r="L49" s="11"/>
      <c r="M49" s="132"/>
      <c r="N49" s="133"/>
      <c r="O49" s="133"/>
      <c r="P49" s="143" t="s">
        <v>10</v>
      </c>
      <c r="Q49" s="143"/>
      <c r="R49" s="143"/>
      <c r="S49" s="142">
        <f>SMALL(C47:K53,1)</f>
        <v>0.19</v>
      </c>
      <c r="T49" s="142"/>
      <c r="U49" s="15" t="s">
        <v>5</v>
      </c>
      <c r="V49" s="9"/>
    </row>
    <row r="50" spans="1:22" s="2" customFormat="1" ht="12.75" x14ac:dyDescent="0.2">
      <c r="A50" s="14"/>
      <c r="B50" s="21"/>
      <c r="C50" s="43">
        <v>0.7</v>
      </c>
      <c r="D50" s="43">
        <v>2.15</v>
      </c>
      <c r="E50" s="43">
        <v>1.72</v>
      </c>
      <c r="F50" s="43">
        <v>1.0900000000000001</v>
      </c>
      <c r="G50" s="43">
        <v>0.72</v>
      </c>
      <c r="H50" s="43">
        <v>0.5</v>
      </c>
      <c r="I50" s="43">
        <v>0.38</v>
      </c>
      <c r="J50" s="43">
        <v>0.31</v>
      </c>
      <c r="K50" s="43">
        <v>0.28000000000000003</v>
      </c>
      <c r="L50" s="11"/>
      <c r="M50" s="132"/>
      <c r="N50" s="133"/>
      <c r="O50" s="133"/>
      <c r="P50" s="143" t="s">
        <v>8</v>
      </c>
      <c r="Q50" s="143"/>
      <c r="R50" s="143"/>
      <c r="S50" s="142">
        <f>LARGE(C47:K53,1)</f>
        <v>8.4700000000000006</v>
      </c>
      <c r="T50" s="142"/>
      <c r="U50" s="15" t="s">
        <v>5</v>
      </c>
      <c r="V50" s="9"/>
    </row>
    <row r="51" spans="1:22" s="2" customFormat="1" ht="12.75" x14ac:dyDescent="0.2">
      <c r="A51" s="14"/>
      <c r="B51" s="21"/>
      <c r="C51" s="43">
        <v>1.92</v>
      </c>
      <c r="D51" s="43">
        <v>2.5299999999999998</v>
      </c>
      <c r="E51" s="43">
        <v>1.71</v>
      </c>
      <c r="F51" s="43">
        <v>1.08</v>
      </c>
      <c r="G51" s="43">
        <v>0.72</v>
      </c>
      <c r="H51" s="43">
        <v>0.49</v>
      </c>
      <c r="I51" s="43">
        <v>0.37</v>
      </c>
      <c r="J51" s="43">
        <v>0.28999999999999998</v>
      </c>
      <c r="K51" s="43">
        <v>0.24</v>
      </c>
      <c r="L51" s="11"/>
      <c r="M51" s="130" t="s">
        <v>7</v>
      </c>
      <c r="N51" s="131"/>
      <c r="O51" s="131"/>
      <c r="P51" s="138" t="s">
        <v>14</v>
      </c>
      <c r="Q51" s="138"/>
      <c r="R51" s="138"/>
      <c r="S51" s="141">
        <f>S49/S47</f>
        <v>0.12701612903225806</v>
      </c>
      <c r="T51" s="141"/>
      <c r="U51" s="13"/>
      <c r="V51" s="9"/>
    </row>
    <row r="52" spans="1:22" s="2" customFormat="1" x14ac:dyDescent="0.2">
      <c r="A52" s="9"/>
      <c r="C52" s="43">
        <v>7.94</v>
      </c>
      <c r="D52" s="43">
        <v>3.57</v>
      </c>
      <c r="E52" s="43">
        <v>1.8</v>
      </c>
      <c r="F52" s="43">
        <v>1.04</v>
      </c>
      <c r="G52" s="43">
        <v>0.7</v>
      </c>
      <c r="H52" s="43">
        <v>0.48</v>
      </c>
      <c r="I52" s="43">
        <v>0.36</v>
      </c>
      <c r="J52" s="43">
        <v>0.27</v>
      </c>
      <c r="K52" s="43">
        <v>0.23</v>
      </c>
      <c r="L52" s="11"/>
      <c r="M52" s="134"/>
      <c r="N52" s="135"/>
      <c r="O52" s="135"/>
      <c r="P52" s="137" t="s">
        <v>15</v>
      </c>
      <c r="Q52" s="137"/>
      <c r="R52" s="137"/>
      <c r="S52" s="136">
        <f>S49/S50</f>
        <v>2.2432113341204249E-2</v>
      </c>
      <c r="T52" s="136"/>
      <c r="U52" s="16"/>
      <c r="V52" s="9"/>
    </row>
    <row r="53" spans="1:22" s="2" customFormat="1" ht="12.75" x14ac:dyDescent="0.2">
      <c r="A53" s="14"/>
      <c r="B53" s="21"/>
      <c r="C53" s="43">
        <v>8.07</v>
      </c>
      <c r="D53" s="43">
        <v>3.59</v>
      </c>
      <c r="E53" s="43">
        <v>1.79</v>
      </c>
      <c r="F53" s="43">
        <v>1.02</v>
      </c>
      <c r="G53" s="43">
        <v>0.66</v>
      </c>
      <c r="H53" s="43">
        <v>0.47</v>
      </c>
      <c r="I53" s="43">
        <v>0.35</v>
      </c>
      <c r="J53" s="43">
        <v>0.26</v>
      </c>
      <c r="K53" s="43">
        <v>0.19</v>
      </c>
      <c r="L53" s="11"/>
      <c r="M53" s="139" t="s">
        <v>13</v>
      </c>
      <c r="N53" s="140"/>
      <c r="O53" s="140"/>
      <c r="P53" s="140"/>
      <c r="Q53" s="140"/>
      <c r="R53" s="140"/>
      <c r="S53" s="136">
        <f>(COUNTIF(C47:K53,"&gt;2")/COUNT(C47:K53))*100</f>
        <v>19.047619047619047</v>
      </c>
      <c r="T53" s="136"/>
      <c r="U53" s="16" t="s">
        <v>5</v>
      </c>
      <c r="V53" s="9"/>
    </row>
    <row r="54" spans="1:22" s="2" customFormat="1" x14ac:dyDescent="0.2">
      <c r="A54" s="128" t="s">
        <v>12</v>
      </c>
      <c r="B54" s="128"/>
      <c r="C54" s="12">
        <f>AVERAGE(C47:C53)</f>
        <v>5.5285714285714294</v>
      </c>
      <c r="D54" s="12">
        <f t="shared" ref="D54:K54" si="4">AVERAGE(D47:D53)</f>
        <v>3.0942857142857143</v>
      </c>
      <c r="E54" s="12">
        <f t="shared" si="4"/>
        <v>1.735714285714286</v>
      </c>
      <c r="F54" s="12">
        <f t="shared" si="4"/>
        <v>1.0314285714285716</v>
      </c>
      <c r="G54" s="12">
        <f t="shared" si="4"/>
        <v>0.69000000000000006</v>
      </c>
      <c r="H54" s="12">
        <f t="shared" si="4"/>
        <v>0.48428571428571426</v>
      </c>
      <c r="I54" s="12">
        <f t="shared" si="4"/>
        <v>0.37</v>
      </c>
      <c r="J54" s="12">
        <f t="shared" si="4"/>
        <v>0.2871428571428572</v>
      </c>
      <c r="K54" s="12">
        <f t="shared" si="4"/>
        <v>0.24142857142857141</v>
      </c>
      <c r="L54" s="17"/>
      <c r="M54" s="9"/>
      <c r="N54" s="9"/>
      <c r="O54" s="9"/>
      <c r="P54" s="9"/>
      <c r="Q54" s="9"/>
      <c r="R54" s="9"/>
      <c r="S54" s="8"/>
      <c r="T54" s="8"/>
      <c r="U54" s="9"/>
      <c r="V54" s="9"/>
    </row>
    <row r="55" spans="1:22" s="2" customFormat="1" x14ac:dyDescent="0.2">
      <c r="A55" s="8"/>
      <c r="B55" s="8"/>
      <c r="C55" s="42"/>
      <c r="D55" s="42"/>
      <c r="E55" s="42"/>
      <c r="F55" s="42"/>
      <c r="G55" s="42"/>
      <c r="H55" s="42"/>
      <c r="I55" s="42"/>
      <c r="J55" s="42"/>
      <c r="K55" s="42"/>
      <c r="L55" s="9"/>
      <c r="M55" s="9"/>
      <c r="N55" s="9"/>
      <c r="O55" s="9"/>
      <c r="P55" s="9"/>
      <c r="Q55" s="9"/>
      <c r="R55" s="9"/>
      <c r="S55" s="8"/>
      <c r="T55" s="8"/>
      <c r="U55" s="9"/>
      <c r="V55" s="9"/>
    </row>
    <row r="56" spans="1:22" s="2" customFormat="1" x14ac:dyDescent="0.2">
      <c r="A56" s="10" t="s">
        <v>4</v>
      </c>
      <c r="B56" s="20">
        <v>6.62</v>
      </c>
      <c r="C56" s="43">
        <v>3.79</v>
      </c>
      <c r="D56" s="43">
        <v>2.82</v>
      </c>
      <c r="E56" s="43">
        <v>1.9</v>
      </c>
      <c r="F56" s="43">
        <v>1.2</v>
      </c>
      <c r="G56" s="43">
        <v>0.82</v>
      </c>
      <c r="H56" s="43">
        <v>0.62</v>
      </c>
      <c r="I56" s="43">
        <v>0.51</v>
      </c>
      <c r="J56" s="43">
        <v>0.42</v>
      </c>
      <c r="K56" s="43">
        <v>0.37</v>
      </c>
      <c r="L56" s="11"/>
      <c r="M56" s="130" t="s">
        <v>11</v>
      </c>
      <c r="N56" s="131"/>
      <c r="O56" s="131"/>
      <c r="P56" s="138" t="s">
        <v>6</v>
      </c>
      <c r="Q56" s="138"/>
      <c r="R56" s="138"/>
      <c r="S56" s="141">
        <f>AVERAGE(C56:K62)</f>
        <v>1.6066666666666669</v>
      </c>
      <c r="T56" s="141"/>
      <c r="U56" s="13" t="s">
        <v>5</v>
      </c>
      <c r="V56" s="9"/>
    </row>
    <row r="57" spans="1:22" s="2" customFormat="1" ht="12.75" x14ac:dyDescent="0.2">
      <c r="A57" s="14"/>
      <c r="B57" s="20">
        <v>7.59</v>
      </c>
      <c r="C57" s="43">
        <v>7.68</v>
      </c>
      <c r="D57" s="43">
        <v>3.74</v>
      </c>
      <c r="E57" s="43">
        <v>2.21</v>
      </c>
      <c r="F57" s="43">
        <v>1.34</v>
      </c>
      <c r="G57" s="43">
        <v>0.89</v>
      </c>
      <c r="H57" s="43">
        <v>0.66</v>
      </c>
      <c r="I57" s="43">
        <v>0.52</v>
      </c>
      <c r="J57" s="43">
        <v>0.43</v>
      </c>
      <c r="K57" s="43">
        <v>0.38</v>
      </c>
      <c r="L57" s="11"/>
      <c r="M57" s="132"/>
      <c r="N57" s="133"/>
      <c r="O57" s="133"/>
      <c r="P57" s="143" t="s">
        <v>9</v>
      </c>
      <c r="Q57" s="143"/>
      <c r="R57" s="143"/>
      <c r="S57" s="142">
        <f>MEDIAN(C56:K62)</f>
        <v>0.91</v>
      </c>
      <c r="T57" s="142"/>
      <c r="U57" s="15" t="s">
        <v>5</v>
      </c>
      <c r="V57" s="9"/>
    </row>
    <row r="58" spans="1:22" s="2" customFormat="1" ht="12.75" x14ac:dyDescent="0.2">
      <c r="A58" s="14"/>
      <c r="B58" s="20">
        <v>3.15</v>
      </c>
      <c r="C58" s="43">
        <v>6.06</v>
      </c>
      <c r="D58" s="43">
        <v>3.32</v>
      </c>
      <c r="E58" s="43">
        <v>2.14</v>
      </c>
      <c r="F58" s="43">
        <v>1.43</v>
      </c>
      <c r="G58" s="43">
        <v>0.98</v>
      </c>
      <c r="H58" s="43">
        <v>0.7</v>
      </c>
      <c r="I58" s="43">
        <v>0.55000000000000004</v>
      </c>
      <c r="J58" s="43">
        <v>0.47</v>
      </c>
      <c r="K58" s="43">
        <v>0.43</v>
      </c>
      <c r="L58" s="11"/>
      <c r="M58" s="132"/>
      <c r="N58" s="133"/>
      <c r="O58" s="133"/>
      <c r="P58" s="143" t="s">
        <v>10</v>
      </c>
      <c r="Q58" s="143"/>
      <c r="R58" s="143"/>
      <c r="S58" s="142">
        <f>SMALL(C56:K62,1)</f>
        <v>0.31</v>
      </c>
      <c r="T58" s="142"/>
      <c r="U58" s="15" t="s">
        <v>5</v>
      </c>
      <c r="V58" s="9"/>
    </row>
    <row r="59" spans="1:22" s="2" customFormat="1" ht="12.75" x14ac:dyDescent="0.2">
      <c r="A59" s="14"/>
      <c r="B59" s="20">
        <v>0.5</v>
      </c>
      <c r="C59" s="43">
        <v>0.69</v>
      </c>
      <c r="D59" s="43">
        <v>2.2999999999999998</v>
      </c>
      <c r="E59" s="43">
        <v>2.0499999999999998</v>
      </c>
      <c r="F59" s="43">
        <v>1.39</v>
      </c>
      <c r="G59" s="43">
        <v>0.96</v>
      </c>
      <c r="H59" s="43">
        <v>0.7</v>
      </c>
      <c r="I59" s="43">
        <v>0.55000000000000004</v>
      </c>
      <c r="J59" s="43">
        <v>0.47</v>
      </c>
      <c r="K59" s="43">
        <v>0.44</v>
      </c>
      <c r="L59" s="11"/>
      <c r="M59" s="132"/>
      <c r="N59" s="133"/>
      <c r="O59" s="133"/>
      <c r="P59" s="143" t="s">
        <v>8</v>
      </c>
      <c r="Q59" s="143"/>
      <c r="R59" s="143"/>
      <c r="S59" s="142">
        <f>LARGE(C56:K62,1)</f>
        <v>7.68</v>
      </c>
      <c r="T59" s="142"/>
      <c r="U59" s="15" t="s">
        <v>5</v>
      </c>
      <c r="V59" s="9"/>
    </row>
    <row r="60" spans="1:22" s="2" customFormat="1" ht="12.75" x14ac:dyDescent="0.2">
      <c r="A60" s="14"/>
      <c r="B60" s="20">
        <v>4.95</v>
      </c>
      <c r="C60" s="43">
        <v>1.79</v>
      </c>
      <c r="D60" s="43">
        <v>2.54</v>
      </c>
      <c r="E60" s="43">
        <v>2.0299999999999998</v>
      </c>
      <c r="F60" s="43">
        <v>1.4</v>
      </c>
      <c r="G60" s="43">
        <v>0.97</v>
      </c>
      <c r="H60" s="43">
        <v>0.7</v>
      </c>
      <c r="I60" s="43">
        <v>0.53</v>
      </c>
      <c r="J60" s="43">
        <v>0.43</v>
      </c>
      <c r="K60" s="43">
        <v>0.39</v>
      </c>
      <c r="L60" s="11"/>
      <c r="M60" s="130" t="s">
        <v>7</v>
      </c>
      <c r="N60" s="131"/>
      <c r="O60" s="131"/>
      <c r="P60" s="138" t="s">
        <v>14</v>
      </c>
      <c r="Q60" s="138"/>
      <c r="R60" s="138"/>
      <c r="S60" s="141">
        <f>S58/S56</f>
        <v>0.19294605809128629</v>
      </c>
      <c r="T60" s="141"/>
      <c r="U60" s="13"/>
      <c r="V60" s="9"/>
    </row>
    <row r="61" spans="1:22" s="2" customFormat="1" x14ac:dyDescent="0.2">
      <c r="A61" s="9"/>
      <c r="B61" s="9"/>
      <c r="C61" s="43">
        <v>7.17</v>
      </c>
      <c r="D61" s="43">
        <v>3.58</v>
      </c>
      <c r="E61" s="43">
        <v>2.17</v>
      </c>
      <c r="F61" s="43">
        <v>1.43</v>
      </c>
      <c r="G61" s="43">
        <v>0.97</v>
      </c>
      <c r="H61" s="43">
        <v>0.69</v>
      </c>
      <c r="I61" s="43">
        <v>0.51</v>
      </c>
      <c r="J61" s="43">
        <v>0.42</v>
      </c>
      <c r="K61" s="43">
        <v>0.37</v>
      </c>
      <c r="L61" s="11"/>
      <c r="M61" s="134"/>
      <c r="N61" s="135"/>
      <c r="O61" s="135"/>
      <c r="P61" s="137" t="s">
        <v>15</v>
      </c>
      <c r="Q61" s="137"/>
      <c r="R61" s="137"/>
      <c r="S61" s="136">
        <f>S58/S59</f>
        <v>4.0364583333333336E-2</v>
      </c>
      <c r="T61" s="136"/>
      <c r="U61" s="16"/>
      <c r="V61" s="9"/>
    </row>
    <row r="62" spans="1:22" s="2" customFormat="1" ht="12.75" x14ac:dyDescent="0.2">
      <c r="A62" s="14"/>
      <c r="B62" s="20">
        <v>4.8899999999999997</v>
      </c>
      <c r="C62" s="43">
        <v>7.2</v>
      </c>
      <c r="D62" s="43">
        <v>3.72</v>
      </c>
      <c r="E62" s="43">
        <v>2.15</v>
      </c>
      <c r="F62" s="43">
        <v>1.35</v>
      </c>
      <c r="G62" s="43">
        <v>0.91</v>
      </c>
      <c r="H62" s="43">
        <v>0.66</v>
      </c>
      <c r="I62" s="43">
        <v>0.5</v>
      </c>
      <c r="J62" s="43">
        <v>0.4</v>
      </c>
      <c r="K62" s="43">
        <v>0.31</v>
      </c>
      <c r="L62" s="11"/>
      <c r="M62" s="139" t="s">
        <v>13</v>
      </c>
      <c r="N62" s="140"/>
      <c r="O62" s="140"/>
      <c r="P62" s="140"/>
      <c r="Q62" s="140"/>
      <c r="R62" s="140"/>
      <c r="S62" s="136">
        <f>(COUNTIF(C56:K62,"&gt;2")/COUNT(C56:K62))*100</f>
        <v>28.571428571428569</v>
      </c>
      <c r="T62" s="136"/>
      <c r="U62" s="16" t="s">
        <v>5</v>
      </c>
      <c r="V62" s="9"/>
    </row>
    <row r="63" spans="1:22" s="2" customFormat="1" x14ac:dyDescent="0.2">
      <c r="A63" s="128" t="s">
        <v>12</v>
      </c>
      <c r="B63" s="128"/>
      <c r="C63" s="12">
        <f>AVERAGE(C56:C62)</f>
        <v>4.9114285714285719</v>
      </c>
      <c r="D63" s="12">
        <f t="shared" ref="D63" si="5">AVERAGE(D56:D62)</f>
        <v>3.145714285714285</v>
      </c>
      <c r="E63" s="12">
        <f t="shared" ref="E63" si="6">AVERAGE(E56:E62)</f>
        <v>2.092857142857143</v>
      </c>
      <c r="F63" s="12">
        <f t="shared" ref="F63" si="7">AVERAGE(F56:F62)</f>
        <v>1.3628571428571428</v>
      </c>
      <c r="G63" s="12">
        <f t="shared" ref="G63" si="8">AVERAGE(G56:G62)</f>
        <v>0.9285714285714286</v>
      </c>
      <c r="H63" s="12">
        <f t="shared" ref="H63" si="9">AVERAGE(H56:H62)</f>
        <v>0.67571428571428582</v>
      </c>
      <c r="I63" s="12">
        <f t="shared" ref="I63" si="10">AVERAGE(I56:I62)</f>
        <v>0.52428571428571424</v>
      </c>
      <c r="J63" s="12">
        <f t="shared" ref="J63" si="11">AVERAGE(J56:J62)</f>
        <v>0.43428571428571422</v>
      </c>
      <c r="K63" s="12">
        <f t="shared" ref="K63" si="12">AVERAGE(K56:K62)</f>
        <v>0.38428571428571429</v>
      </c>
      <c r="L63" s="17"/>
      <c r="M63" s="9"/>
      <c r="N63" s="9"/>
      <c r="O63" s="9"/>
      <c r="P63" s="9"/>
      <c r="Q63" s="9"/>
      <c r="R63" s="9"/>
      <c r="S63" s="8"/>
      <c r="T63" s="8"/>
      <c r="U63" s="9"/>
      <c r="V63" s="9"/>
    </row>
    <row r="64" spans="1:22" hidden="1" x14ac:dyDescent="0.2"/>
  </sheetData>
  <mergeCells count="91">
    <mergeCell ref="M62:R62"/>
    <mergeCell ref="S62:T62"/>
    <mergeCell ref="M60:O61"/>
    <mergeCell ref="P60:R60"/>
    <mergeCell ref="S60:T60"/>
    <mergeCell ref="P61:R61"/>
    <mergeCell ref="S61:T61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M53:R53"/>
    <mergeCell ref="S53:T5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51:T51"/>
    <mergeCell ref="P52:R52"/>
    <mergeCell ref="S52:T52"/>
    <mergeCell ref="M44:R44"/>
    <mergeCell ref="S44:T4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P43:R43"/>
    <mergeCell ref="S43:T43"/>
    <mergeCell ref="M35:R35"/>
    <mergeCell ref="S35:T3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P34:R34"/>
    <mergeCell ref="S34:T34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S25:T25"/>
    <mergeCell ref="A17:B17"/>
    <mergeCell ref="N17:U17"/>
    <mergeCell ref="N18:P18"/>
    <mergeCell ref="Q18:S18"/>
    <mergeCell ref="T18:U18"/>
    <mergeCell ref="A18:D18"/>
    <mergeCell ref="A27:B27"/>
    <mergeCell ref="A36:B36"/>
    <mergeCell ref="A45:B45"/>
    <mergeCell ref="A54:B54"/>
    <mergeCell ref="A63:B63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64"/>
  <sheetViews>
    <sheetView topLeftCell="A16" zoomScaleNormal="100" zoomScaleSheetLayoutView="100" zoomScalePageLayoutView="70" workbookViewId="0">
      <selection activeCell="M44" sqref="A1:XFD1048576"/>
    </sheetView>
  </sheetViews>
  <sheetFormatPr defaultColWidth="0" defaultRowHeight="11.25" customHeight="1" zeroHeight="1" x14ac:dyDescent="0.2"/>
  <cols>
    <col min="1" max="1" width="6.5703125" style="4" customWidth="1"/>
    <col min="2" max="2" width="1" style="4" customWidth="1"/>
    <col min="3" max="10" width="5.28515625" style="5" bestFit="1" customWidth="1"/>
    <col min="11" max="11" width="4.85546875" style="5" bestFit="1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42578125" style="5" customWidth="1"/>
    <col min="22" max="22" width="1.28515625" style="5" customWidth="1"/>
    <col min="23" max="23" width="0" style="5" hidden="1" customWidth="1"/>
    <col min="24" max="16384" width="9.140625" style="5" hidden="1"/>
  </cols>
  <sheetData>
    <row r="1" spans="1:22" x14ac:dyDescent="0.2">
      <c r="A1" s="6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1:22" x14ac:dyDescent="0.2">
      <c r="A2" s="6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1:22" x14ac:dyDescent="0.2">
      <c r="A3" s="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1:22" x14ac:dyDescent="0.2">
      <c r="A4" s="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1:22" x14ac:dyDescent="0.2">
      <c r="A5" s="6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1:22" x14ac:dyDescent="0.2">
      <c r="A6" s="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1:22" x14ac:dyDescent="0.2">
      <c r="A7" s="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1:22" x14ac:dyDescent="0.2">
      <c r="A8" s="6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1:22" x14ac:dyDescent="0.2">
      <c r="A9" s="6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1:22" x14ac:dyDescent="0.2">
      <c r="A10" s="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1:22" x14ac:dyDescent="0.2">
      <c r="A11" s="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1:22" x14ac:dyDescent="0.2">
      <c r="A12" s="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1:22" x14ac:dyDescent="0.2">
      <c r="A13" s="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1:22" x14ac:dyDescent="0.2">
      <c r="A14" s="6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1:22" x14ac:dyDescent="0.2">
      <c r="A15" s="6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1:22" x14ac:dyDescent="0.2">
      <c r="A16" s="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145"/>
      <c r="B17" s="145"/>
      <c r="C17" s="27">
        <v>4.5</v>
      </c>
      <c r="D17" s="30">
        <f>C17+$D$18</f>
        <v>4</v>
      </c>
      <c r="E17" s="30">
        <f t="shared" ref="E17:K17" si="0">D17+$D$18</f>
        <v>3.5</v>
      </c>
      <c r="F17" s="30">
        <f t="shared" si="0"/>
        <v>3</v>
      </c>
      <c r="G17" s="30">
        <f t="shared" si="0"/>
        <v>2.5</v>
      </c>
      <c r="H17" s="30">
        <f t="shared" si="0"/>
        <v>2</v>
      </c>
      <c r="I17" s="30">
        <f t="shared" si="0"/>
        <v>1.5</v>
      </c>
      <c r="J17" s="30">
        <f t="shared" si="0"/>
        <v>1</v>
      </c>
      <c r="K17" s="30">
        <f t="shared" si="0"/>
        <v>0.5</v>
      </c>
      <c r="L17" s="33" t="s">
        <v>27</v>
      </c>
      <c r="M17" s="26" t="s">
        <v>17</v>
      </c>
      <c r="N17" s="144" t="s">
        <v>29</v>
      </c>
      <c r="O17" s="144"/>
      <c r="P17" s="144"/>
      <c r="Q17" s="144"/>
      <c r="R17" s="144"/>
      <c r="S17" s="144"/>
      <c r="T17" s="144"/>
      <c r="U17" s="144"/>
      <c r="V17" s="9"/>
    </row>
    <row r="18" spans="1:23" s="2" customFormat="1" x14ac:dyDescent="0.2">
      <c r="A18" s="151" t="s">
        <v>25</v>
      </c>
      <c r="B18" s="151"/>
      <c r="C18" s="151"/>
      <c r="D18" s="25">
        <v>-0.5</v>
      </c>
      <c r="E18" s="31" t="s">
        <v>22</v>
      </c>
      <c r="F18" s="22"/>
      <c r="G18" s="22"/>
      <c r="H18" s="22"/>
      <c r="I18" s="22"/>
      <c r="J18" s="22"/>
      <c r="K18" s="22"/>
      <c r="L18" s="22"/>
      <c r="M18" s="32" t="s">
        <v>23</v>
      </c>
      <c r="N18" s="144" t="s">
        <v>28</v>
      </c>
      <c r="O18" s="144"/>
      <c r="P18" s="144"/>
      <c r="Q18" s="147" t="s">
        <v>24</v>
      </c>
      <c r="R18" s="147"/>
      <c r="S18" s="147"/>
      <c r="T18" s="144" t="s">
        <v>18</v>
      </c>
      <c r="U18" s="144"/>
      <c r="V18" s="9"/>
    </row>
    <row r="19" spans="1:23" s="2" customFormat="1" x14ac:dyDescent="0.2">
      <c r="A19" s="28"/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3"/>
      <c r="N19" s="23"/>
      <c r="O19" s="23"/>
      <c r="P19" s="23"/>
      <c r="Q19" s="23"/>
      <c r="R19" s="23"/>
      <c r="S19" s="24"/>
      <c r="T19" s="24"/>
      <c r="U19" s="23"/>
      <c r="V19" s="9"/>
    </row>
    <row r="20" spans="1:23" s="2" customFormat="1" x14ac:dyDescent="0.2">
      <c r="A20" s="10" t="s">
        <v>0</v>
      </c>
      <c r="B20" s="19"/>
      <c r="C20" s="41">
        <v>0.04</v>
      </c>
      <c r="D20" s="41">
        <v>0.05</v>
      </c>
      <c r="E20" s="41">
        <v>0.06</v>
      </c>
      <c r="F20" s="41">
        <v>7.0000000000000007E-2</v>
      </c>
      <c r="G20" s="41">
        <v>7.0000000000000007E-2</v>
      </c>
      <c r="H20" s="41">
        <v>0.08</v>
      </c>
      <c r="I20" s="41">
        <v>0.09</v>
      </c>
      <c r="J20" s="41">
        <v>0.12</v>
      </c>
      <c r="K20" s="41">
        <v>7.0000000000000007E-2</v>
      </c>
      <c r="L20" s="11"/>
      <c r="M20" s="130" t="s">
        <v>11</v>
      </c>
      <c r="N20" s="131"/>
      <c r="O20" s="131"/>
      <c r="P20" s="138" t="s">
        <v>6</v>
      </c>
      <c r="Q20" s="138"/>
      <c r="R20" s="138"/>
      <c r="S20" s="141">
        <f>AVERAGE(C20:K24)</f>
        <v>0.33511111111111114</v>
      </c>
      <c r="T20" s="141"/>
      <c r="U20" s="13" t="s">
        <v>5</v>
      </c>
      <c r="V20" s="9"/>
    </row>
    <row r="21" spans="1:23" s="2" customFormat="1" ht="12.75" x14ac:dyDescent="0.2">
      <c r="A21" s="14"/>
      <c r="B21" s="21"/>
      <c r="C21" s="41">
        <v>0.1</v>
      </c>
      <c r="D21" s="41">
        <v>0.08</v>
      </c>
      <c r="E21" s="41">
        <v>7.0000000000000007E-2</v>
      </c>
      <c r="F21" s="41">
        <v>0.08</v>
      </c>
      <c r="G21" s="41">
        <v>0.08</v>
      </c>
      <c r="H21" s="41">
        <v>0.1</v>
      </c>
      <c r="I21" s="41">
        <v>0.11</v>
      </c>
      <c r="J21" s="41">
        <v>0.39</v>
      </c>
      <c r="K21" s="41">
        <v>0.36</v>
      </c>
      <c r="L21" s="11"/>
      <c r="M21" s="132"/>
      <c r="N21" s="133"/>
      <c r="O21" s="133"/>
      <c r="P21" s="143" t="s">
        <v>9</v>
      </c>
      <c r="Q21" s="143"/>
      <c r="R21" s="143"/>
      <c r="S21" s="142">
        <f>MEDIAN(C20:K24)</f>
        <v>0.09</v>
      </c>
      <c r="T21" s="142"/>
      <c r="U21" s="15" t="s">
        <v>5</v>
      </c>
      <c r="V21" s="9"/>
    </row>
    <row r="22" spans="1:23" s="2" customFormat="1" ht="12.75" x14ac:dyDescent="0.2">
      <c r="A22" s="14"/>
      <c r="B22" s="21"/>
      <c r="C22" s="41">
        <v>0.22</v>
      </c>
      <c r="D22" s="41">
        <v>0.1</v>
      </c>
      <c r="E22" s="41">
        <v>0.08</v>
      </c>
      <c r="F22" s="41">
        <v>0.08</v>
      </c>
      <c r="G22" s="41">
        <v>0.09</v>
      </c>
      <c r="H22" s="41">
        <v>0.11</v>
      </c>
      <c r="I22" s="41">
        <v>0.14000000000000001</v>
      </c>
      <c r="J22" s="41">
        <v>0.78</v>
      </c>
      <c r="K22" s="41">
        <v>2.6</v>
      </c>
      <c r="L22" s="11"/>
      <c r="M22" s="132"/>
      <c r="N22" s="133"/>
      <c r="O22" s="133"/>
      <c r="P22" s="143" t="s">
        <v>10</v>
      </c>
      <c r="Q22" s="143"/>
      <c r="R22" s="143"/>
      <c r="S22" s="142">
        <f>SMALL(C20:K24,1)</f>
        <v>0.04</v>
      </c>
      <c r="T22" s="142"/>
      <c r="U22" s="15" t="s">
        <v>5</v>
      </c>
      <c r="V22" s="9"/>
    </row>
    <row r="23" spans="1:23" s="2" customFormat="1" ht="12.75" x14ac:dyDescent="0.2">
      <c r="A23" s="14"/>
      <c r="B23" s="21"/>
      <c r="C23" s="41">
        <v>0.11</v>
      </c>
      <c r="D23" s="41">
        <v>0.08</v>
      </c>
      <c r="E23" s="41">
        <v>7.0000000000000007E-2</v>
      </c>
      <c r="F23" s="41">
        <v>0.08</v>
      </c>
      <c r="G23" s="41">
        <v>0.09</v>
      </c>
      <c r="H23" s="41">
        <v>0.12</v>
      </c>
      <c r="I23" s="41">
        <v>0.16</v>
      </c>
      <c r="J23" s="41">
        <v>0.92</v>
      </c>
      <c r="K23" s="41">
        <v>3.44</v>
      </c>
      <c r="L23" s="11"/>
      <c r="M23" s="132"/>
      <c r="N23" s="133"/>
      <c r="O23" s="133"/>
      <c r="P23" s="143" t="s">
        <v>8</v>
      </c>
      <c r="Q23" s="143"/>
      <c r="R23" s="143"/>
      <c r="S23" s="142">
        <f>LARGE(C20:K24,1)</f>
        <v>3.44</v>
      </c>
      <c r="T23" s="142"/>
      <c r="U23" s="15" t="s">
        <v>5</v>
      </c>
      <c r="V23" s="9"/>
    </row>
    <row r="24" spans="1:23" s="2" customFormat="1" ht="12.75" x14ac:dyDescent="0.2">
      <c r="A24" s="14"/>
      <c r="B24" s="21"/>
      <c r="C24" s="41">
        <v>0.05</v>
      </c>
      <c r="D24" s="41">
        <v>0.06</v>
      </c>
      <c r="E24" s="41">
        <v>0.06</v>
      </c>
      <c r="F24" s="41">
        <v>7.0000000000000007E-2</v>
      </c>
      <c r="G24" s="41">
        <v>0.09</v>
      </c>
      <c r="H24" s="41">
        <v>0.11</v>
      </c>
      <c r="I24" s="41">
        <v>0.15</v>
      </c>
      <c r="J24" s="41">
        <v>0.77</v>
      </c>
      <c r="K24" s="41">
        <v>2.4300000000000002</v>
      </c>
      <c r="L24" s="11"/>
      <c r="M24" s="130" t="s">
        <v>7</v>
      </c>
      <c r="N24" s="131"/>
      <c r="O24" s="131"/>
      <c r="P24" s="138" t="s">
        <v>14</v>
      </c>
      <c r="Q24" s="138"/>
      <c r="R24" s="138"/>
      <c r="S24" s="141">
        <f>S22/S20</f>
        <v>0.11936339522546419</v>
      </c>
      <c r="T24" s="141"/>
      <c r="U24" s="13"/>
      <c r="V24" s="9"/>
    </row>
    <row r="25" spans="1:23" s="2" customFormat="1" x14ac:dyDescent="0.2">
      <c r="A25" s="128" t="s">
        <v>12</v>
      </c>
      <c r="B25" s="128"/>
      <c r="C25" s="12">
        <f>AVERAGE(C20:C24)</f>
        <v>0.10400000000000001</v>
      </c>
      <c r="D25" s="12">
        <f t="shared" ref="D25:K25" si="1">AVERAGE(D20:D24)</f>
        <v>7.3999999999999996E-2</v>
      </c>
      <c r="E25" s="12">
        <f t="shared" si="1"/>
        <v>6.8000000000000005E-2</v>
      </c>
      <c r="F25" s="12">
        <f t="shared" si="1"/>
        <v>7.6000000000000012E-2</v>
      </c>
      <c r="G25" s="12">
        <f t="shared" si="1"/>
        <v>8.4000000000000005E-2</v>
      </c>
      <c r="H25" s="12">
        <f t="shared" si="1"/>
        <v>0.10400000000000001</v>
      </c>
      <c r="I25" s="12">
        <f t="shared" si="1"/>
        <v>0.13</v>
      </c>
      <c r="J25" s="12">
        <f t="shared" si="1"/>
        <v>0.59599999999999997</v>
      </c>
      <c r="K25" s="12">
        <f t="shared" si="1"/>
        <v>1.78</v>
      </c>
      <c r="L25" s="11"/>
      <c r="M25" s="134"/>
      <c r="N25" s="135"/>
      <c r="O25" s="135"/>
      <c r="P25" s="137" t="s">
        <v>15</v>
      </c>
      <c r="Q25" s="137"/>
      <c r="R25" s="137"/>
      <c r="S25" s="136">
        <f>S22/S23</f>
        <v>1.1627906976744186E-2</v>
      </c>
      <c r="T25" s="136"/>
      <c r="U25" s="16"/>
      <c r="V25" s="9"/>
    </row>
    <row r="26" spans="1:23" s="2" customFormat="1" ht="12.75" x14ac:dyDescent="0.2">
      <c r="A26" s="14"/>
      <c r="B26" s="21"/>
      <c r="C26" s="44"/>
      <c r="D26" s="44"/>
      <c r="E26" s="44"/>
      <c r="F26" s="44"/>
      <c r="G26" s="44"/>
      <c r="H26" s="44"/>
      <c r="I26" s="44"/>
      <c r="J26" s="44"/>
      <c r="K26" s="44"/>
      <c r="L26" s="11"/>
      <c r="M26" s="139" t="s">
        <v>13</v>
      </c>
      <c r="N26" s="140"/>
      <c r="O26" s="140"/>
      <c r="P26" s="140"/>
      <c r="Q26" s="140"/>
      <c r="R26" s="140"/>
      <c r="S26" s="136">
        <f>(COUNTIF(C20:K24,"&gt;2")/COUNT(C20:K24))*100</f>
        <v>6.666666666666667</v>
      </c>
      <c r="T26" s="136"/>
      <c r="U26" s="16" t="s">
        <v>5</v>
      </c>
      <c r="V26" s="9"/>
    </row>
    <row r="27" spans="1:23" s="2" customFormat="1" x14ac:dyDescent="0.2">
      <c r="C27" s="42"/>
      <c r="D27" s="42"/>
      <c r="E27" s="42"/>
      <c r="F27" s="42"/>
      <c r="G27" s="42"/>
      <c r="H27" s="42"/>
      <c r="I27" s="42"/>
      <c r="J27" s="42"/>
      <c r="K27" s="42"/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A28" s="8"/>
      <c r="B28" s="8"/>
      <c r="C28" s="42"/>
      <c r="D28" s="42"/>
      <c r="E28" s="42"/>
      <c r="F28" s="42"/>
      <c r="G28" s="42"/>
      <c r="H28" s="42"/>
      <c r="I28" s="42"/>
      <c r="J28" s="42"/>
      <c r="K28" s="42"/>
      <c r="L28" s="9"/>
      <c r="M28" s="9"/>
      <c r="N28" s="9"/>
      <c r="O28" s="9"/>
      <c r="P28" s="9"/>
      <c r="Q28" s="9"/>
      <c r="R28" s="9"/>
      <c r="S28" s="8"/>
      <c r="T28" s="8"/>
      <c r="U28" s="9"/>
      <c r="V28" s="9"/>
    </row>
    <row r="29" spans="1:23" s="2" customFormat="1" x14ac:dyDescent="0.2">
      <c r="A29" s="10" t="s">
        <v>1</v>
      </c>
      <c r="B29" s="19"/>
      <c r="C29" s="41">
        <v>7.0000000000000007E-2</v>
      </c>
      <c r="D29" s="41">
        <v>0.08</v>
      </c>
      <c r="E29" s="41">
        <v>0.09</v>
      </c>
      <c r="F29" s="41">
        <v>0.11</v>
      </c>
      <c r="G29" s="41">
        <v>0.12</v>
      </c>
      <c r="H29" s="41">
        <v>0.14000000000000001</v>
      </c>
      <c r="I29" s="41">
        <v>0.19</v>
      </c>
      <c r="J29" s="41">
        <v>0.23</v>
      </c>
      <c r="K29" s="41">
        <v>0.14000000000000001</v>
      </c>
      <c r="L29" s="11"/>
      <c r="M29" s="130" t="s">
        <v>11</v>
      </c>
      <c r="N29" s="131"/>
      <c r="O29" s="131"/>
      <c r="P29" s="138" t="s">
        <v>6</v>
      </c>
      <c r="Q29" s="138"/>
      <c r="R29" s="138"/>
      <c r="S29" s="141">
        <f>AVERAGE(C29:K33)</f>
        <v>0.48422222222222222</v>
      </c>
      <c r="T29" s="141"/>
      <c r="U29" s="13" t="s">
        <v>5</v>
      </c>
      <c r="V29" s="9"/>
    </row>
    <row r="30" spans="1:23" s="2" customFormat="1" ht="12.75" x14ac:dyDescent="0.2">
      <c r="A30" s="14"/>
      <c r="B30" s="21"/>
      <c r="C30" s="41">
        <v>0.12</v>
      </c>
      <c r="D30" s="41">
        <v>0.11</v>
      </c>
      <c r="E30" s="41">
        <v>0.11</v>
      </c>
      <c r="F30" s="41">
        <v>0.12</v>
      </c>
      <c r="G30" s="41">
        <v>0.14000000000000001</v>
      </c>
      <c r="H30" s="41">
        <v>0.16</v>
      </c>
      <c r="I30" s="41">
        <v>0.27</v>
      </c>
      <c r="J30" s="41">
        <v>0.64</v>
      </c>
      <c r="K30" s="41">
        <v>0.46</v>
      </c>
      <c r="L30" s="11"/>
      <c r="M30" s="132"/>
      <c r="N30" s="133"/>
      <c r="O30" s="133"/>
      <c r="P30" s="143" t="s">
        <v>9</v>
      </c>
      <c r="Q30" s="143"/>
      <c r="R30" s="143"/>
      <c r="S30" s="142">
        <f>MEDIAN(C29:K33)</f>
        <v>0.14000000000000001</v>
      </c>
      <c r="T30" s="142"/>
      <c r="U30" s="15" t="s">
        <v>5</v>
      </c>
      <c r="V30" s="9"/>
    </row>
    <row r="31" spans="1:23" s="2" customFormat="1" ht="12.75" x14ac:dyDescent="0.2">
      <c r="A31" s="14"/>
      <c r="B31" s="21"/>
      <c r="C31" s="41">
        <v>0.23</v>
      </c>
      <c r="D31" s="41">
        <v>0.13</v>
      </c>
      <c r="E31" s="41">
        <v>0.12</v>
      </c>
      <c r="F31" s="41">
        <v>0.13</v>
      </c>
      <c r="G31" s="41">
        <v>0.15</v>
      </c>
      <c r="H31" s="41">
        <v>0.17</v>
      </c>
      <c r="I31" s="41">
        <v>0.4</v>
      </c>
      <c r="J31" s="41">
        <v>1.31</v>
      </c>
      <c r="K31" s="41">
        <v>3.24</v>
      </c>
      <c r="L31" s="11"/>
      <c r="M31" s="132"/>
      <c r="N31" s="133"/>
      <c r="O31" s="133"/>
      <c r="P31" s="143" t="s">
        <v>10</v>
      </c>
      <c r="Q31" s="143"/>
      <c r="R31" s="143"/>
      <c r="S31" s="142">
        <f>SMALL(C29:K33,1)</f>
        <v>7.0000000000000007E-2</v>
      </c>
      <c r="T31" s="142"/>
      <c r="U31" s="15" t="s">
        <v>5</v>
      </c>
      <c r="V31" s="9"/>
    </row>
    <row r="32" spans="1:23" s="2" customFormat="1" ht="12.75" x14ac:dyDescent="0.2">
      <c r="A32" s="14"/>
      <c r="B32" s="21"/>
      <c r="C32" s="41">
        <v>0.13</v>
      </c>
      <c r="D32" s="41">
        <v>0.12</v>
      </c>
      <c r="E32" s="41">
        <v>0.12</v>
      </c>
      <c r="F32" s="41">
        <v>0.13</v>
      </c>
      <c r="G32" s="41">
        <v>0.15</v>
      </c>
      <c r="H32" s="41">
        <v>0.18</v>
      </c>
      <c r="I32" s="41">
        <v>0.42</v>
      </c>
      <c r="J32" s="41">
        <v>1.54</v>
      </c>
      <c r="K32" s="41">
        <v>4.3099999999999996</v>
      </c>
      <c r="L32" s="11"/>
      <c r="M32" s="132"/>
      <c r="N32" s="133"/>
      <c r="O32" s="133"/>
      <c r="P32" s="143" t="s">
        <v>8</v>
      </c>
      <c r="Q32" s="143"/>
      <c r="R32" s="143"/>
      <c r="S32" s="142">
        <f>LARGE(C29:K33,1)</f>
        <v>4.3099999999999996</v>
      </c>
      <c r="T32" s="142"/>
      <c r="U32" s="15" t="s">
        <v>5</v>
      </c>
      <c r="V32" s="9"/>
    </row>
    <row r="33" spans="1:22" s="2" customFormat="1" ht="12.75" x14ac:dyDescent="0.2">
      <c r="A33" s="14"/>
      <c r="B33" s="21"/>
      <c r="C33" s="41">
        <v>0.08</v>
      </c>
      <c r="D33" s="41">
        <v>0.09</v>
      </c>
      <c r="E33" s="41">
        <v>0.1</v>
      </c>
      <c r="F33" s="41">
        <v>0.12</v>
      </c>
      <c r="G33" s="41">
        <v>0.15</v>
      </c>
      <c r="H33" s="41">
        <v>0.18</v>
      </c>
      <c r="I33" s="41">
        <v>0.42</v>
      </c>
      <c r="J33" s="41">
        <v>1.31</v>
      </c>
      <c r="K33" s="41">
        <v>3.06</v>
      </c>
      <c r="L33" s="11"/>
      <c r="M33" s="130" t="s">
        <v>7</v>
      </c>
      <c r="N33" s="131"/>
      <c r="O33" s="131"/>
      <c r="P33" s="138" t="s">
        <v>14</v>
      </c>
      <c r="Q33" s="138"/>
      <c r="R33" s="138"/>
      <c r="S33" s="141">
        <f>S31/S29</f>
        <v>0.1445617255621845</v>
      </c>
      <c r="T33" s="141"/>
      <c r="U33" s="13"/>
      <c r="V33" s="9"/>
    </row>
    <row r="34" spans="1:22" s="2" customFormat="1" x14ac:dyDescent="0.2">
      <c r="A34" s="128" t="s">
        <v>12</v>
      </c>
      <c r="B34" s="128"/>
      <c r="C34" s="12">
        <f>AVERAGE(C29:C33)</f>
        <v>0.126</v>
      </c>
      <c r="D34" s="12">
        <f t="shared" ref="D34:K34" si="2">AVERAGE(D29:D33)</f>
        <v>0.10600000000000001</v>
      </c>
      <c r="E34" s="12">
        <f t="shared" si="2"/>
        <v>0.10800000000000001</v>
      </c>
      <c r="F34" s="12">
        <f t="shared" si="2"/>
        <v>0.122</v>
      </c>
      <c r="G34" s="12">
        <f t="shared" si="2"/>
        <v>0.14200000000000002</v>
      </c>
      <c r="H34" s="12">
        <f t="shared" si="2"/>
        <v>0.16600000000000001</v>
      </c>
      <c r="I34" s="12">
        <f t="shared" si="2"/>
        <v>0.33999999999999997</v>
      </c>
      <c r="J34" s="12">
        <f t="shared" si="2"/>
        <v>1.006</v>
      </c>
      <c r="K34" s="12">
        <f t="shared" si="2"/>
        <v>2.242</v>
      </c>
      <c r="L34" s="11"/>
      <c r="M34" s="134"/>
      <c r="N34" s="135"/>
      <c r="O34" s="135"/>
      <c r="P34" s="137" t="s">
        <v>15</v>
      </c>
      <c r="Q34" s="137"/>
      <c r="R34" s="137"/>
      <c r="S34" s="136">
        <f>S31/S32</f>
        <v>1.6241299303944318E-2</v>
      </c>
      <c r="T34" s="136"/>
      <c r="U34" s="16"/>
      <c r="V34" s="9"/>
    </row>
    <row r="35" spans="1:22" s="2" customFormat="1" ht="12.75" x14ac:dyDescent="0.2">
      <c r="A35" s="14"/>
      <c r="B35" s="21"/>
      <c r="C35" s="44"/>
      <c r="D35" s="44"/>
      <c r="E35" s="44"/>
      <c r="F35" s="44"/>
      <c r="G35" s="44"/>
      <c r="H35" s="44"/>
      <c r="I35" s="44"/>
      <c r="J35" s="44"/>
      <c r="K35" s="44"/>
      <c r="L35" s="11"/>
      <c r="M35" s="139" t="s">
        <v>13</v>
      </c>
      <c r="N35" s="140"/>
      <c r="O35" s="140"/>
      <c r="P35" s="140"/>
      <c r="Q35" s="140"/>
      <c r="R35" s="140"/>
      <c r="S35" s="136">
        <f>(COUNTIF(C29:K33,"&gt;2")/COUNT(C29:K33))*100</f>
        <v>6.666666666666667</v>
      </c>
      <c r="T35" s="136"/>
      <c r="U35" s="16" t="s">
        <v>5</v>
      </c>
      <c r="V35" s="9"/>
    </row>
    <row r="36" spans="1:22" s="2" customFormat="1" x14ac:dyDescent="0.2">
      <c r="A36" s="9"/>
      <c r="B36" s="9"/>
      <c r="C36" s="42"/>
      <c r="D36" s="42"/>
      <c r="E36" s="42"/>
      <c r="F36" s="42"/>
      <c r="G36" s="42"/>
      <c r="H36" s="42"/>
      <c r="I36" s="42"/>
      <c r="J36" s="42"/>
      <c r="K36" s="42"/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8"/>
      <c r="B37" s="8"/>
      <c r="C37" s="42"/>
      <c r="D37" s="42"/>
      <c r="E37" s="42"/>
      <c r="F37" s="42"/>
      <c r="G37" s="42"/>
      <c r="H37" s="42"/>
      <c r="I37" s="42"/>
      <c r="J37" s="42"/>
      <c r="K37" s="42"/>
      <c r="L37" s="9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s="2" customFormat="1" x14ac:dyDescent="0.2">
      <c r="A38" s="10" t="s">
        <v>2</v>
      </c>
      <c r="B38" s="19"/>
      <c r="C38" s="41">
        <v>7.0000000000000007E-2</v>
      </c>
      <c r="D38" s="41">
        <v>0.09</v>
      </c>
      <c r="E38" s="41">
        <v>0.09</v>
      </c>
      <c r="F38" s="41">
        <v>0.1</v>
      </c>
      <c r="G38" s="41">
        <v>0.12</v>
      </c>
      <c r="H38" s="41">
        <v>0.18</v>
      </c>
      <c r="I38" s="41">
        <v>0.28000000000000003</v>
      </c>
      <c r="J38" s="41">
        <v>0.31</v>
      </c>
      <c r="K38" s="41">
        <v>0.18</v>
      </c>
      <c r="L38" s="11"/>
      <c r="M38" s="130" t="s">
        <v>11</v>
      </c>
      <c r="N38" s="131"/>
      <c r="O38" s="131"/>
      <c r="P38" s="138" t="s">
        <v>6</v>
      </c>
      <c r="Q38" s="138"/>
      <c r="R38" s="138"/>
      <c r="S38" s="141">
        <f>AVERAGE(C38:K42)</f>
        <v>0.60266666666666657</v>
      </c>
      <c r="T38" s="141"/>
      <c r="U38" s="13" t="s">
        <v>5</v>
      </c>
      <c r="V38" s="9"/>
    </row>
    <row r="39" spans="1:22" s="2" customFormat="1" ht="12.75" x14ac:dyDescent="0.2">
      <c r="A39" s="14"/>
      <c r="B39" s="21"/>
      <c r="C39" s="41">
        <v>0.13</v>
      </c>
      <c r="D39" s="41">
        <v>0.12</v>
      </c>
      <c r="E39" s="41">
        <v>0.11</v>
      </c>
      <c r="F39" s="41">
        <v>0.12</v>
      </c>
      <c r="G39" s="41">
        <v>0.13</v>
      </c>
      <c r="H39" s="41">
        <v>0.23</v>
      </c>
      <c r="I39" s="41">
        <v>0.51</v>
      </c>
      <c r="J39" s="41">
        <v>0.89</v>
      </c>
      <c r="K39" s="41">
        <v>0.81</v>
      </c>
      <c r="L39" s="11"/>
      <c r="M39" s="132"/>
      <c r="N39" s="133"/>
      <c r="O39" s="133"/>
      <c r="P39" s="143" t="s">
        <v>9</v>
      </c>
      <c r="Q39" s="143"/>
      <c r="R39" s="143"/>
      <c r="S39" s="142">
        <f>MEDIAN(C38:K42)</f>
        <v>0.15</v>
      </c>
      <c r="T39" s="142"/>
      <c r="U39" s="15" t="s">
        <v>5</v>
      </c>
      <c r="V39" s="9"/>
    </row>
    <row r="40" spans="1:22" s="2" customFormat="1" ht="12.75" x14ac:dyDescent="0.2">
      <c r="A40" s="14"/>
      <c r="B40" s="21"/>
      <c r="C40" s="41">
        <v>0.26</v>
      </c>
      <c r="D40" s="41">
        <v>0.15</v>
      </c>
      <c r="E40" s="41">
        <v>0.12</v>
      </c>
      <c r="F40" s="41">
        <v>0.12</v>
      </c>
      <c r="G40" s="41">
        <v>0.14000000000000001</v>
      </c>
      <c r="H40" s="41">
        <v>0.27</v>
      </c>
      <c r="I40" s="41">
        <v>0.71</v>
      </c>
      <c r="J40" s="41">
        <v>1.69</v>
      </c>
      <c r="K40" s="41">
        <v>3.71</v>
      </c>
      <c r="L40" s="11"/>
      <c r="M40" s="132"/>
      <c r="N40" s="133"/>
      <c r="O40" s="133"/>
      <c r="P40" s="143" t="s">
        <v>10</v>
      </c>
      <c r="Q40" s="143"/>
      <c r="R40" s="143"/>
      <c r="S40" s="142">
        <f>SMALL(C38:K42,1)</f>
        <v>7.0000000000000007E-2</v>
      </c>
      <c r="T40" s="142"/>
      <c r="U40" s="15" t="s">
        <v>5</v>
      </c>
      <c r="V40" s="9"/>
    </row>
    <row r="41" spans="1:22" s="2" customFormat="1" ht="12.75" x14ac:dyDescent="0.2">
      <c r="A41" s="14"/>
      <c r="B41" s="21"/>
      <c r="C41" s="41">
        <v>0.15</v>
      </c>
      <c r="D41" s="41">
        <v>0.13</v>
      </c>
      <c r="E41" s="41">
        <v>0.12</v>
      </c>
      <c r="F41" s="41">
        <v>0.12</v>
      </c>
      <c r="G41" s="41">
        <v>0.15</v>
      </c>
      <c r="H41" s="41">
        <v>0.28999999999999998</v>
      </c>
      <c r="I41" s="41">
        <v>0.77</v>
      </c>
      <c r="J41" s="41">
        <v>2.0099999999999998</v>
      </c>
      <c r="K41" s="41">
        <v>5</v>
      </c>
      <c r="L41" s="11"/>
      <c r="M41" s="132"/>
      <c r="N41" s="133"/>
      <c r="O41" s="133"/>
      <c r="P41" s="143" t="s">
        <v>8</v>
      </c>
      <c r="Q41" s="143"/>
      <c r="R41" s="143"/>
      <c r="S41" s="142">
        <f>LARGE(C38:K42,1)</f>
        <v>5</v>
      </c>
      <c r="T41" s="142"/>
      <c r="U41" s="15" t="s">
        <v>5</v>
      </c>
      <c r="V41" s="9"/>
    </row>
    <row r="42" spans="1:22" s="2" customFormat="1" ht="12.75" x14ac:dyDescent="0.2">
      <c r="A42" s="14"/>
      <c r="B42" s="21"/>
      <c r="C42" s="41">
        <v>0.08</v>
      </c>
      <c r="D42" s="41">
        <v>0.09</v>
      </c>
      <c r="E42" s="41">
        <v>0.1</v>
      </c>
      <c r="F42" s="41">
        <v>0.12</v>
      </c>
      <c r="G42" s="41">
        <v>0.15</v>
      </c>
      <c r="H42" s="41">
        <v>0.28000000000000003</v>
      </c>
      <c r="I42" s="41">
        <v>0.73</v>
      </c>
      <c r="J42" s="41">
        <v>1.7</v>
      </c>
      <c r="K42" s="41">
        <v>3.49</v>
      </c>
      <c r="L42" s="11"/>
      <c r="M42" s="130" t="s">
        <v>7</v>
      </c>
      <c r="N42" s="131"/>
      <c r="O42" s="131"/>
      <c r="P42" s="138" t="s">
        <v>14</v>
      </c>
      <c r="Q42" s="138"/>
      <c r="R42" s="138"/>
      <c r="S42" s="141">
        <f>S40/S38</f>
        <v>0.11615044247787613</v>
      </c>
      <c r="T42" s="141"/>
      <c r="U42" s="13"/>
      <c r="V42" s="9"/>
    </row>
    <row r="43" spans="1:22" s="2" customFormat="1" x14ac:dyDescent="0.2">
      <c r="A43" s="128" t="s">
        <v>12</v>
      </c>
      <c r="B43" s="128"/>
      <c r="C43" s="12">
        <f t="shared" ref="C43:J43" si="3">AVERAGE(C38:C42)</f>
        <v>0.13799999999999998</v>
      </c>
      <c r="D43" s="12">
        <f t="shared" si="3"/>
        <v>0.11599999999999999</v>
      </c>
      <c r="E43" s="12">
        <f t="shared" si="3"/>
        <v>0.10800000000000001</v>
      </c>
      <c r="F43" s="12">
        <f t="shared" si="3"/>
        <v>0.11599999999999999</v>
      </c>
      <c r="G43" s="12">
        <f t="shared" si="3"/>
        <v>0.13800000000000001</v>
      </c>
      <c r="H43" s="12">
        <f t="shared" si="3"/>
        <v>0.25</v>
      </c>
      <c r="I43" s="12">
        <f t="shared" si="3"/>
        <v>0.6</v>
      </c>
      <c r="J43" s="12">
        <f t="shared" si="3"/>
        <v>1.3199999999999998</v>
      </c>
      <c r="K43" s="12">
        <f>AVERAGE(K38:K42)</f>
        <v>2.6379999999999999</v>
      </c>
      <c r="L43" s="11"/>
      <c r="M43" s="134"/>
      <c r="N43" s="135"/>
      <c r="O43" s="135"/>
      <c r="P43" s="137" t="s">
        <v>15</v>
      </c>
      <c r="Q43" s="137"/>
      <c r="R43" s="137"/>
      <c r="S43" s="136">
        <f>S40/S41</f>
        <v>1.4000000000000002E-2</v>
      </c>
      <c r="T43" s="136"/>
      <c r="U43" s="16"/>
      <c r="V43" s="9"/>
    </row>
    <row r="44" spans="1:22" s="2" customFormat="1" ht="12.75" x14ac:dyDescent="0.2">
      <c r="A44" s="14"/>
      <c r="B44" s="21"/>
      <c r="C44" s="44"/>
      <c r="D44" s="44"/>
      <c r="E44" s="44"/>
      <c r="F44" s="44"/>
      <c r="G44" s="44"/>
      <c r="H44" s="44"/>
      <c r="I44" s="44"/>
      <c r="J44" s="44"/>
      <c r="K44" s="44"/>
      <c r="L44" s="11"/>
      <c r="M44" s="139" t="s">
        <v>13</v>
      </c>
      <c r="N44" s="140"/>
      <c r="O44" s="140"/>
      <c r="P44" s="140"/>
      <c r="Q44" s="140"/>
      <c r="R44" s="140"/>
      <c r="S44" s="136">
        <f>(COUNTIF(C38:K42,"&gt;2")/COUNT(C38:K42))*100</f>
        <v>8.8888888888888893</v>
      </c>
      <c r="T44" s="136"/>
      <c r="U44" s="16" t="s">
        <v>5</v>
      </c>
      <c r="V44" s="9"/>
    </row>
    <row r="45" spans="1:22" s="2" customFormat="1" x14ac:dyDescent="0.2">
      <c r="A45" s="9"/>
      <c r="B45" s="9"/>
      <c r="C45" s="42"/>
      <c r="D45" s="42"/>
      <c r="E45" s="42"/>
      <c r="F45" s="42"/>
      <c r="G45" s="42"/>
      <c r="H45" s="42"/>
      <c r="I45" s="42"/>
      <c r="J45" s="42"/>
      <c r="K45" s="42"/>
      <c r="L45" s="17"/>
      <c r="M45" s="9"/>
      <c r="N45" s="9"/>
      <c r="O45" s="9"/>
      <c r="P45" s="9"/>
      <c r="Q45" s="9"/>
      <c r="R45" s="9"/>
      <c r="S45" s="8"/>
      <c r="T45" s="8"/>
      <c r="U45" s="9"/>
      <c r="V45" s="9"/>
    </row>
    <row r="46" spans="1:22" s="2" customFormat="1" x14ac:dyDescent="0.2">
      <c r="A46" s="8"/>
      <c r="B46" s="8"/>
      <c r="C46" s="42"/>
      <c r="D46" s="42"/>
      <c r="E46" s="42"/>
      <c r="F46" s="42"/>
      <c r="G46" s="42"/>
      <c r="H46" s="42"/>
      <c r="I46" s="42"/>
      <c r="J46" s="42"/>
      <c r="K46" s="42"/>
      <c r="L46" s="9"/>
      <c r="M46" s="9"/>
      <c r="N46" s="9"/>
      <c r="O46" s="9"/>
      <c r="P46" s="9"/>
      <c r="Q46" s="9"/>
      <c r="R46" s="9"/>
      <c r="S46" s="8"/>
      <c r="T46" s="8"/>
      <c r="U46" s="9"/>
      <c r="V46" s="9"/>
    </row>
    <row r="47" spans="1:22" s="2" customFormat="1" x14ac:dyDescent="0.2">
      <c r="A47" s="10" t="s">
        <v>3</v>
      </c>
      <c r="B47" s="19"/>
      <c r="C47" s="45">
        <v>0.12</v>
      </c>
      <c r="D47" s="45">
        <v>0.14000000000000001</v>
      </c>
      <c r="E47" s="45">
        <v>0.16</v>
      </c>
      <c r="F47" s="45">
        <v>0.19</v>
      </c>
      <c r="G47" s="45">
        <v>0.27</v>
      </c>
      <c r="H47" s="45">
        <v>0.37</v>
      </c>
      <c r="I47" s="45">
        <v>0.46</v>
      </c>
      <c r="J47" s="45">
        <v>0.44</v>
      </c>
      <c r="K47" s="45">
        <v>0.28000000000000003</v>
      </c>
      <c r="L47" s="11"/>
      <c r="M47" s="130" t="s">
        <v>11</v>
      </c>
      <c r="N47" s="131"/>
      <c r="O47" s="131"/>
      <c r="P47" s="138" t="s">
        <v>6</v>
      </c>
      <c r="Q47" s="138"/>
      <c r="R47" s="138"/>
      <c r="S47" s="141">
        <f>AVERAGE(C47:K51)</f>
        <v>0.82022222222222219</v>
      </c>
      <c r="T47" s="141"/>
      <c r="U47" s="13" t="s">
        <v>5</v>
      </c>
      <c r="V47" s="9"/>
    </row>
    <row r="48" spans="1:22" s="2" customFormat="1" ht="12.75" x14ac:dyDescent="0.2">
      <c r="A48" s="14"/>
      <c r="B48" s="21"/>
      <c r="C48" s="45">
        <v>0.18</v>
      </c>
      <c r="D48" s="45">
        <v>0.18</v>
      </c>
      <c r="E48" s="45">
        <v>0.19</v>
      </c>
      <c r="F48" s="45">
        <v>0.22</v>
      </c>
      <c r="G48" s="45">
        <v>0.31</v>
      </c>
      <c r="H48" s="45">
        <v>0.47</v>
      </c>
      <c r="I48" s="45">
        <v>0.8</v>
      </c>
      <c r="J48" s="45">
        <v>1.2</v>
      </c>
      <c r="K48" s="45">
        <v>0.97</v>
      </c>
      <c r="L48" s="11"/>
      <c r="M48" s="132"/>
      <c r="N48" s="133"/>
      <c r="O48" s="133"/>
      <c r="P48" s="143" t="s">
        <v>9</v>
      </c>
      <c r="Q48" s="143"/>
      <c r="R48" s="143"/>
      <c r="S48" s="142">
        <f>MEDIAN(C47:K51)</f>
        <v>0.33</v>
      </c>
      <c r="T48" s="142"/>
      <c r="U48" s="15" t="s">
        <v>5</v>
      </c>
      <c r="V48" s="9"/>
    </row>
    <row r="49" spans="1:22" s="2" customFormat="1" ht="12.75" x14ac:dyDescent="0.2">
      <c r="A49" s="14"/>
      <c r="B49" s="21"/>
      <c r="C49" s="45">
        <v>0.33</v>
      </c>
      <c r="D49" s="45">
        <v>0.21</v>
      </c>
      <c r="E49" s="45">
        <v>0.2</v>
      </c>
      <c r="F49" s="45">
        <v>0.23</v>
      </c>
      <c r="G49" s="45">
        <v>0.36</v>
      </c>
      <c r="H49" s="45">
        <v>0.6</v>
      </c>
      <c r="I49" s="45">
        <v>1.1100000000000001</v>
      </c>
      <c r="J49" s="45">
        <v>2.17</v>
      </c>
      <c r="K49" s="45">
        <v>4.26</v>
      </c>
      <c r="L49" s="11"/>
      <c r="M49" s="132"/>
      <c r="N49" s="133"/>
      <c r="O49" s="133"/>
      <c r="P49" s="143" t="s">
        <v>10</v>
      </c>
      <c r="Q49" s="143"/>
      <c r="R49" s="143"/>
      <c r="S49" s="142">
        <f>SMALL(C47:K51,1)</f>
        <v>0.12</v>
      </c>
      <c r="T49" s="142"/>
      <c r="U49" s="15" t="s">
        <v>5</v>
      </c>
      <c r="V49" s="9"/>
    </row>
    <row r="50" spans="1:22" s="2" customFormat="1" ht="12.75" x14ac:dyDescent="0.2">
      <c r="A50" s="14"/>
      <c r="B50" s="21"/>
      <c r="C50" s="45">
        <v>0.22</v>
      </c>
      <c r="D50" s="45">
        <v>0.19</v>
      </c>
      <c r="E50" s="45">
        <v>0.2</v>
      </c>
      <c r="F50" s="45">
        <v>0.23</v>
      </c>
      <c r="G50" s="45">
        <v>0.37</v>
      </c>
      <c r="H50" s="45">
        <v>0.65</v>
      </c>
      <c r="I50" s="45">
        <v>1.21</v>
      </c>
      <c r="J50" s="45">
        <v>2.59</v>
      </c>
      <c r="K50" s="45">
        <v>5.77</v>
      </c>
      <c r="L50" s="11"/>
      <c r="M50" s="132"/>
      <c r="N50" s="133"/>
      <c r="O50" s="133"/>
      <c r="P50" s="143" t="s">
        <v>8</v>
      </c>
      <c r="Q50" s="143"/>
      <c r="R50" s="143"/>
      <c r="S50" s="142">
        <f>LARGE(C47:K51,1)</f>
        <v>5.77</v>
      </c>
      <c r="T50" s="142"/>
      <c r="U50" s="15" t="s">
        <v>5</v>
      </c>
      <c r="V50" s="9"/>
    </row>
    <row r="51" spans="1:22" s="2" customFormat="1" ht="12.75" x14ac:dyDescent="0.2">
      <c r="A51" s="14"/>
      <c r="B51" s="21"/>
      <c r="C51" s="45">
        <v>0.13</v>
      </c>
      <c r="D51" s="45">
        <v>0.16</v>
      </c>
      <c r="E51" s="45">
        <v>0.18</v>
      </c>
      <c r="F51" s="45">
        <v>0.22</v>
      </c>
      <c r="G51" s="45">
        <v>0.36</v>
      </c>
      <c r="H51" s="45">
        <v>0.62</v>
      </c>
      <c r="I51" s="45">
        <v>1.1499999999999999</v>
      </c>
      <c r="J51" s="45">
        <v>2.2000000000000002</v>
      </c>
      <c r="K51" s="45">
        <v>4.04</v>
      </c>
      <c r="L51" s="11"/>
      <c r="M51" s="130" t="s">
        <v>7</v>
      </c>
      <c r="N51" s="131"/>
      <c r="O51" s="131"/>
      <c r="P51" s="138" t="s">
        <v>14</v>
      </c>
      <c r="Q51" s="138"/>
      <c r="R51" s="138"/>
      <c r="S51" s="141">
        <f>S49/S47</f>
        <v>0.14630181522622596</v>
      </c>
      <c r="T51" s="141"/>
      <c r="U51" s="13"/>
      <c r="V51" s="9"/>
    </row>
    <row r="52" spans="1:22" s="2" customFormat="1" x14ac:dyDescent="0.2">
      <c r="A52" s="128" t="s">
        <v>12</v>
      </c>
      <c r="B52" s="128"/>
      <c r="C52" s="12">
        <f t="shared" ref="C52:K52" si="4">AVERAGE(C47:C51)</f>
        <v>0.19600000000000001</v>
      </c>
      <c r="D52" s="12">
        <f t="shared" si="4"/>
        <v>0.17599999999999999</v>
      </c>
      <c r="E52" s="12">
        <f t="shared" si="4"/>
        <v>0.186</v>
      </c>
      <c r="F52" s="12">
        <f t="shared" si="4"/>
        <v>0.21800000000000003</v>
      </c>
      <c r="G52" s="12">
        <f t="shared" si="4"/>
        <v>0.33399999999999996</v>
      </c>
      <c r="H52" s="12">
        <f t="shared" si="4"/>
        <v>0.54200000000000004</v>
      </c>
      <c r="I52" s="12">
        <f t="shared" si="4"/>
        <v>0.94600000000000006</v>
      </c>
      <c r="J52" s="12">
        <f t="shared" si="4"/>
        <v>1.72</v>
      </c>
      <c r="K52" s="12">
        <f t="shared" si="4"/>
        <v>3.0640000000000001</v>
      </c>
      <c r="L52" s="11"/>
      <c r="M52" s="134"/>
      <c r="N52" s="135"/>
      <c r="O52" s="135"/>
      <c r="P52" s="137" t="s">
        <v>15</v>
      </c>
      <c r="Q52" s="137"/>
      <c r="R52" s="137"/>
      <c r="S52" s="136">
        <f>S49/S50</f>
        <v>2.0797227036395149E-2</v>
      </c>
      <c r="T52" s="136"/>
      <c r="U52" s="16"/>
      <c r="V52" s="9"/>
    </row>
    <row r="53" spans="1:22" s="2" customFormat="1" ht="12.75" x14ac:dyDescent="0.2">
      <c r="A53" s="14"/>
      <c r="B53" s="21"/>
      <c r="C53" s="46"/>
      <c r="D53" s="46"/>
      <c r="E53" s="46"/>
      <c r="F53" s="46"/>
      <c r="G53" s="46"/>
      <c r="H53" s="46"/>
      <c r="I53" s="46"/>
      <c r="J53" s="46"/>
      <c r="K53" s="46"/>
      <c r="L53" s="11"/>
      <c r="M53" s="139" t="s">
        <v>13</v>
      </c>
      <c r="N53" s="140"/>
      <c r="O53" s="140"/>
      <c r="P53" s="140"/>
      <c r="Q53" s="140"/>
      <c r="R53" s="140"/>
      <c r="S53" s="136">
        <f>(COUNTIF(C47:K51,"&gt;2")/COUNT(C47:K51))*100</f>
        <v>13.333333333333334</v>
      </c>
      <c r="T53" s="136"/>
      <c r="U53" s="16" t="s">
        <v>5</v>
      </c>
      <c r="V53" s="9"/>
    </row>
    <row r="54" spans="1:22" s="2" customFormat="1" x14ac:dyDescent="0.2">
      <c r="A54" s="9"/>
      <c r="B54" s="9"/>
      <c r="C54" s="42"/>
      <c r="D54" s="42"/>
      <c r="E54" s="42"/>
      <c r="F54" s="42"/>
      <c r="G54" s="42"/>
      <c r="H54" s="42"/>
      <c r="I54" s="42"/>
      <c r="J54" s="42"/>
      <c r="K54" s="42"/>
      <c r="L54" s="17"/>
      <c r="M54" s="9"/>
      <c r="N54" s="9"/>
      <c r="O54" s="9"/>
      <c r="P54" s="9"/>
      <c r="Q54" s="9"/>
      <c r="R54" s="9"/>
      <c r="S54" s="8"/>
      <c r="T54" s="8"/>
      <c r="U54" s="9"/>
      <c r="V54" s="9"/>
    </row>
    <row r="55" spans="1:22" s="2" customFormat="1" x14ac:dyDescent="0.2">
      <c r="A55" s="8"/>
      <c r="B55" s="8"/>
      <c r="C55" s="42"/>
      <c r="D55" s="42"/>
      <c r="E55" s="42"/>
      <c r="F55" s="42"/>
      <c r="G55" s="42"/>
      <c r="H55" s="42"/>
      <c r="I55" s="42"/>
      <c r="J55" s="42"/>
      <c r="K55" s="42"/>
      <c r="L55" s="9"/>
      <c r="M55" s="9"/>
      <c r="N55" s="9"/>
      <c r="O55" s="9"/>
      <c r="P55" s="9"/>
      <c r="Q55" s="9"/>
      <c r="R55" s="9"/>
      <c r="S55" s="8"/>
      <c r="T55" s="8"/>
      <c r="U55" s="9"/>
      <c r="V55" s="9"/>
    </row>
    <row r="56" spans="1:22" s="2" customFormat="1" x14ac:dyDescent="0.2">
      <c r="A56" s="10" t="s">
        <v>4</v>
      </c>
      <c r="B56" s="20">
        <v>6.62</v>
      </c>
      <c r="C56" s="43">
        <v>0.19</v>
      </c>
      <c r="D56" s="43">
        <v>0.23</v>
      </c>
      <c r="E56" s="43">
        <v>0.27</v>
      </c>
      <c r="F56" s="43">
        <v>0.33</v>
      </c>
      <c r="G56" s="43">
        <v>0.42</v>
      </c>
      <c r="H56" s="43">
        <v>0.53</v>
      </c>
      <c r="I56" s="43">
        <v>0.63</v>
      </c>
      <c r="J56" s="43">
        <v>0.62</v>
      </c>
      <c r="K56" s="43">
        <v>0.31</v>
      </c>
      <c r="L56" s="11"/>
      <c r="M56" s="130" t="s">
        <v>11</v>
      </c>
      <c r="N56" s="131"/>
      <c r="O56" s="131"/>
      <c r="P56" s="138" t="s">
        <v>6</v>
      </c>
      <c r="Q56" s="138"/>
      <c r="R56" s="138"/>
      <c r="S56" s="141">
        <f>AVERAGE(C56:K60)</f>
        <v>0.9642222222222222</v>
      </c>
      <c r="T56" s="141"/>
      <c r="U56" s="13" t="s">
        <v>5</v>
      </c>
      <c r="V56" s="9"/>
    </row>
    <row r="57" spans="1:22" s="2" customFormat="1" ht="12.75" x14ac:dyDescent="0.2">
      <c r="A57" s="14"/>
      <c r="B57" s="20">
        <v>7.59</v>
      </c>
      <c r="C57" s="43">
        <v>0.26</v>
      </c>
      <c r="D57" s="43">
        <v>0.27</v>
      </c>
      <c r="E57" s="43">
        <v>0.31</v>
      </c>
      <c r="F57" s="43">
        <v>0.38</v>
      </c>
      <c r="G57" s="43">
        <v>0.48</v>
      </c>
      <c r="H57" s="43">
        <v>0.67</v>
      </c>
      <c r="I57" s="43">
        <v>0.96</v>
      </c>
      <c r="J57" s="43">
        <v>1.46</v>
      </c>
      <c r="K57" s="43">
        <v>1.28</v>
      </c>
      <c r="L57" s="11"/>
      <c r="M57" s="132"/>
      <c r="N57" s="133"/>
      <c r="O57" s="133"/>
      <c r="P57" s="143" t="s">
        <v>9</v>
      </c>
      <c r="Q57" s="143"/>
      <c r="R57" s="143"/>
      <c r="S57" s="142">
        <f>MEDIAN(C56:K60)</f>
        <v>0.52</v>
      </c>
      <c r="T57" s="142"/>
      <c r="U57" s="15" t="s">
        <v>5</v>
      </c>
      <c r="V57" s="9"/>
    </row>
    <row r="58" spans="1:22" s="2" customFormat="1" ht="12.75" x14ac:dyDescent="0.2">
      <c r="A58" s="14"/>
      <c r="B58" s="20">
        <v>3.15</v>
      </c>
      <c r="C58" s="43">
        <v>0.52</v>
      </c>
      <c r="D58" s="43">
        <v>0.36</v>
      </c>
      <c r="E58" s="43">
        <v>0.36</v>
      </c>
      <c r="F58" s="43">
        <v>0.41</v>
      </c>
      <c r="G58" s="43">
        <v>0.56000000000000005</v>
      </c>
      <c r="H58" s="43">
        <v>0.83</v>
      </c>
      <c r="I58" s="43">
        <v>1.37</v>
      </c>
      <c r="J58" s="43">
        <v>2.4500000000000002</v>
      </c>
      <c r="K58" s="43">
        <v>3.98</v>
      </c>
      <c r="L58" s="11"/>
      <c r="M58" s="132"/>
      <c r="N58" s="133"/>
      <c r="O58" s="133"/>
      <c r="P58" s="143" t="s">
        <v>10</v>
      </c>
      <c r="Q58" s="143"/>
      <c r="R58" s="143"/>
      <c r="S58" s="142">
        <f>SMALL(C56:K60,1)</f>
        <v>0.19</v>
      </c>
      <c r="T58" s="142"/>
      <c r="U58" s="15" t="s">
        <v>5</v>
      </c>
      <c r="V58" s="9"/>
    </row>
    <row r="59" spans="1:22" s="2" customFormat="1" ht="12.75" x14ac:dyDescent="0.2">
      <c r="A59" s="14"/>
      <c r="B59" s="20">
        <v>0.5</v>
      </c>
      <c r="C59" s="43">
        <v>0.34</v>
      </c>
      <c r="D59" s="43">
        <v>0.32</v>
      </c>
      <c r="E59" s="43">
        <v>0.35</v>
      </c>
      <c r="F59" s="43">
        <v>0.42</v>
      </c>
      <c r="G59" s="43">
        <v>0.59</v>
      </c>
      <c r="H59" s="43">
        <v>0.89</v>
      </c>
      <c r="I59" s="43">
        <v>1.5</v>
      </c>
      <c r="J59" s="43">
        <v>2.93</v>
      </c>
      <c r="K59" s="43">
        <v>5.4</v>
      </c>
      <c r="L59" s="11"/>
      <c r="M59" s="132"/>
      <c r="N59" s="133"/>
      <c r="O59" s="133"/>
      <c r="P59" s="143" t="s">
        <v>8</v>
      </c>
      <c r="Q59" s="143"/>
      <c r="R59" s="143"/>
      <c r="S59" s="142">
        <f>LARGE(C56:K60,1)</f>
        <v>5.4</v>
      </c>
      <c r="T59" s="142"/>
      <c r="U59" s="15" t="s">
        <v>5</v>
      </c>
      <c r="V59" s="9"/>
    </row>
    <row r="60" spans="1:22" s="2" customFormat="1" ht="12.75" x14ac:dyDescent="0.2">
      <c r="A60" s="14"/>
      <c r="B60" s="20">
        <v>4.95</v>
      </c>
      <c r="C60" s="43">
        <v>0.21</v>
      </c>
      <c r="D60" s="43">
        <v>0.25</v>
      </c>
      <c r="E60" s="43">
        <v>0.31</v>
      </c>
      <c r="F60" s="43">
        <v>0.41</v>
      </c>
      <c r="G60" s="43">
        <v>0.59</v>
      </c>
      <c r="H60" s="43">
        <v>0.87</v>
      </c>
      <c r="I60" s="43">
        <v>1.46</v>
      </c>
      <c r="J60" s="43">
        <v>2.4900000000000002</v>
      </c>
      <c r="K60" s="43">
        <v>3.62</v>
      </c>
      <c r="L60" s="11"/>
      <c r="M60" s="130" t="s">
        <v>7</v>
      </c>
      <c r="N60" s="131"/>
      <c r="O60" s="131"/>
      <c r="P60" s="138" t="s">
        <v>14</v>
      </c>
      <c r="Q60" s="138"/>
      <c r="R60" s="138"/>
      <c r="S60" s="141">
        <f>S58/S56</f>
        <v>0.19705001152339249</v>
      </c>
      <c r="T60" s="141"/>
      <c r="U60" s="13"/>
      <c r="V60" s="9"/>
    </row>
    <row r="61" spans="1:22" s="2" customFormat="1" x14ac:dyDescent="0.2">
      <c r="A61" s="128" t="s">
        <v>12</v>
      </c>
      <c r="B61" s="128"/>
      <c r="C61" s="12">
        <f t="shared" ref="C61:K61" si="5">AVERAGE(C56:C60)</f>
        <v>0.30399999999999999</v>
      </c>
      <c r="D61" s="12">
        <f t="shared" si="5"/>
        <v>0.28599999999999998</v>
      </c>
      <c r="E61" s="12">
        <f t="shared" si="5"/>
        <v>0.32</v>
      </c>
      <c r="F61" s="12">
        <f t="shared" si="5"/>
        <v>0.38999999999999996</v>
      </c>
      <c r="G61" s="12">
        <f t="shared" si="5"/>
        <v>0.52799999999999991</v>
      </c>
      <c r="H61" s="12">
        <f t="shared" si="5"/>
        <v>0.75800000000000012</v>
      </c>
      <c r="I61" s="12">
        <f t="shared" si="5"/>
        <v>1.1839999999999999</v>
      </c>
      <c r="J61" s="12">
        <f t="shared" si="5"/>
        <v>1.9900000000000002</v>
      </c>
      <c r="K61" s="12">
        <f t="shared" si="5"/>
        <v>2.9180000000000001</v>
      </c>
      <c r="L61" s="11"/>
      <c r="M61" s="134"/>
      <c r="N61" s="135"/>
      <c r="O61" s="135"/>
      <c r="P61" s="137" t="s">
        <v>15</v>
      </c>
      <c r="Q61" s="137"/>
      <c r="R61" s="137"/>
      <c r="S61" s="136">
        <f>S58/S59</f>
        <v>3.518518518518518E-2</v>
      </c>
      <c r="T61" s="136"/>
      <c r="U61" s="16"/>
      <c r="V61" s="9"/>
    </row>
    <row r="62" spans="1:22" s="2" customFormat="1" ht="12.75" x14ac:dyDescent="0.2">
      <c r="A62" s="14"/>
      <c r="B62" s="20">
        <v>4.8899999999999997</v>
      </c>
      <c r="C62" s="35"/>
      <c r="D62" s="35"/>
      <c r="E62" s="35"/>
      <c r="F62" s="35"/>
      <c r="G62" s="35"/>
      <c r="H62" s="35"/>
      <c r="I62" s="35"/>
      <c r="J62" s="35"/>
      <c r="K62" s="35"/>
      <c r="L62" s="11"/>
      <c r="M62" s="139" t="s">
        <v>13</v>
      </c>
      <c r="N62" s="140"/>
      <c r="O62" s="140"/>
      <c r="P62" s="140"/>
      <c r="Q62" s="140"/>
      <c r="R62" s="140"/>
      <c r="S62" s="136">
        <f>(COUNTIF(C56:K60,"&gt;2")/COUNT(C56:K60))*100</f>
        <v>13.333333333333334</v>
      </c>
      <c r="T62" s="136"/>
      <c r="U62" s="16" t="s">
        <v>5</v>
      </c>
      <c r="V62" s="9"/>
    </row>
    <row r="63" spans="1:22" s="2" customFormat="1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17"/>
      <c r="M63" s="9"/>
      <c r="N63" s="9"/>
      <c r="O63" s="9"/>
      <c r="P63" s="9"/>
      <c r="Q63" s="9"/>
      <c r="R63" s="9"/>
      <c r="S63" s="8"/>
      <c r="T63" s="8"/>
      <c r="U63" s="9"/>
      <c r="V63" s="9"/>
    </row>
    <row r="64" spans="1:22" hidden="1" x14ac:dyDescent="0.2"/>
  </sheetData>
  <mergeCells count="91">
    <mergeCell ref="A61:B61"/>
    <mergeCell ref="M60:O61"/>
    <mergeCell ref="P60:R60"/>
    <mergeCell ref="S60:T60"/>
    <mergeCell ref="P61:R61"/>
    <mergeCell ref="S61:T61"/>
    <mergeCell ref="M62:R62"/>
    <mergeCell ref="S62:T62"/>
    <mergeCell ref="A52:B52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M51:O52"/>
    <mergeCell ref="P51:R51"/>
    <mergeCell ref="S51:T51"/>
    <mergeCell ref="P52:R52"/>
    <mergeCell ref="S52:T52"/>
    <mergeCell ref="M53:R53"/>
    <mergeCell ref="S53:T53"/>
    <mergeCell ref="A43:B4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42:O43"/>
    <mergeCell ref="P42:R42"/>
    <mergeCell ref="S42:T42"/>
    <mergeCell ref="P43:R43"/>
    <mergeCell ref="S43:T43"/>
    <mergeCell ref="M44:R44"/>
    <mergeCell ref="S44:T44"/>
    <mergeCell ref="A34:B3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33:O34"/>
    <mergeCell ref="P33:R33"/>
    <mergeCell ref="S33:T33"/>
    <mergeCell ref="P34:R34"/>
    <mergeCell ref="S34:T34"/>
    <mergeCell ref="M35:R35"/>
    <mergeCell ref="S35:T35"/>
    <mergeCell ref="A25:B2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24:O25"/>
    <mergeCell ref="P24:R24"/>
    <mergeCell ref="S24:T24"/>
    <mergeCell ref="P25:R25"/>
    <mergeCell ref="S25:T25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A17:B17"/>
    <mergeCell ref="N17:U17"/>
    <mergeCell ref="A18:C18"/>
    <mergeCell ref="N18:P18"/>
    <mergeCell ref="Q18:S18"/>
    <mergeCell ref="T18:U18"/>
  </mergeCells>
  <conditionalFormatting sqref="C20:K24 C29:K33 C38:K42 C47:K51 C56:K60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scale="97" orientation="portrait" r:id="rId1"/>
  <headerFooter>
    <oddHeader>&amp;LRum &amp;A</oddHead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8"/>
  <sheetViews>
    <sheetView zoomScaleNormal="100" zoomScaleSheetLayoutView="100" zoomScalePageLayoutView="70" workbookViewId="0">
      <selection activeCell="C56" sqref="A1:XFD1048576"/>
    </sheetView>
  </sheetViews>
  <sheetFormatPr defaultColWidth="0" defaultRowHeight="11.25" customHeight="1" zeroHeight="1" x14ac:dyDescent="0.2"/>
  <cols>
    <col min="1" max="1" width="6.42578125" style="4" customWidth="1"/>
    <col min="2" max="2" width="1" style="4" customWidth="1"/>
    <col min="3" max="10" width="5.28515625" style="5" bestFit="1" customWidth="1"/>
    <col min="11" max="11" width="4.85546875" style="5" bestFit="1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42578125" style="5" customWidth="1"/>
    <col min="22" max="22" width="1.28515625" style="5" customWidth="1"/>
    <col min="23" max="23" width="0" style="5" hidden="1" customWidth="1"/>
    <col min="24" max="16384" width="9.140625" style="5" hidden="1"/>
  </cols>
  <sheetData>
    <row r="1" spans="1:22" x14ac:dyDescent="0.2">
      <c r="A1" s="6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1:22" x14ac:dyDescent="0.2">
      <c r="A2" s="6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1:22" x14ac:dyDescent="0.2">
      <c r="A3" s="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1:22" x14ac:dyDescent="0.2">
      <c r="A4" s="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1:22" x14ac:dyDescent="0.2">
      <c r="A5" s="6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1:22" x14ac:dyDescent="0.2">
      <c r="A6" s="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1:22" x14ac:dyDescent="0.2">
      <c r="A7" s="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1:22" x14ac:dyDescent="0.2">
      <c r="A8" s="6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1:22" x14ac:dyDescent="0.2">
      <c r="A9" s="6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1:22" x14ac:dyDescent="0.2">
      <c r="A10" s="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1:22" x14ac:dyDescent="0.2">
      <c r="A11" s="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1:22" x14ac:dyDescent="0.2">
      <c r="A12" s="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1:22" x14ac:dyDescent="0.2">
      <c r="A13" s="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1:22" x14ac:dyDescent="0.2">
      <c r="A14" s="6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1:22" x14ac:dyDescent="0.2">
      <c r="A15" s="6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1:22" x14ac:dyDescent="0.2">
      <c r="A16" s="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145" t="s">
        <v>26</v>
      </c>
      <c r="B17" s="145"/>
      <c r="C17" s="27">
        <v>4.5</v>
      </c>
      <c r="D17" s="30">
        <f>C17+$D$18</f>
        <v>4</v>
      </c>
      <c r="E17" s="30">
        <f t="shared" ref="E17:K17" si="0">D17+$D$18</f>
        <v>3.5</v>
      </c>
      <c r="F17" s="30">
        <f t="shared" si="0"/>
        <v>3</v>
      </c>
      <c r="G17" s="30">
        <f t="shared" si="0"/>
        <v>2.5</v>
      </c>
      <c r="H17" s="30">
        <f t="shared" si="0"/>
        <v>2</v>
      </c>
      <c r="I17" s="30">
        <f t="shared" si="0"/>
        <v>1.5</v>
      </c>
      <c r="J17" s="30">
        <f t="shared" si="0"/>
        <v>1</v>
      </c>
      <c r="K17" s="30">
        <f t="shared" si="0"/>
        <v>0.5</v>
      </c>
      <c r="L17" s="33" t="s">
        <v>27</v>
      </c>
      <c r="M17" s="26" t="s">
        <v>17</v>
      </c>
      <c r="N17" s="144" t="s">
        <v>29</v>
      </c>
      <c r="O17" s="144"/>
      <c r="P17" s="144"/>
      <c r="Q17" s="144"/>
      <c r="R17" s="144"/>
      <c r="S17" s="144"/>
      <c r="T17" s="144"/>
      <c r="U17" s="144"/>
      <c r="V17" s="9"/>
    </row>
    <row r="18" spans="1:23" s="2" customFormat="1" x14ac:dyDescent="0.2">
      <c r="A18" s="151" t="s">
        <v>25</v>
      </c>
      <c r="B18" s="151"/>
      <c r="C18" s="151"/>
      <c r="D18" s="25">
        <v>-0.5</v>
      </c>
      <c r="E18" s="31" t="s">
        <v>22</v>
      </c>
      <c r="F18" s="22"/>
      <c r="G18" s="22"/>
      <c r="H18" s="22"/>
      <c r="I18" s="22"/>
      <c r="J18" s="22"/>
      <c r="K18" s="22"/>
      <c r="L18" s="22"/>
      <c r="M18" s="32" t="s">
        <v>23</v>
      </c>
      <c r="N18" s="144" t="s">
        <v>28</v>
      </c>
      <c r="O18" s="144"/>
      <c r="P18" s="144"/>
      <c r="Q18" s="147" t="s">
        <v>24</v>
      </c>
      <c r="R18" s="147"/>
      <c r="S18" s="147"/>
      <c r="T18" s="144" t="s">
        <v>21</v>
      </c>
      <c r="U18" s="144"/>
      <c r="V18" s="9"/>
    </row>
    <row r="19" spans="1:23" s="2" customFormat="1" x14ac:dyDescent="0.2">
      <c r="A19" s="28"/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3"/>
      <c r="N19" s="23"/>
      <c r="O19" s="23"/>
      <c r="P19" s="23"/>
      <c r="Q19" s="23"/>
      <c r="R19" s="23"/>
      <c r="S19" s="24"/>
      <c r="T19" s="24"/>
      <c r="U19" s="23"/>
      <c r="V19" s="9"/>
    </row>
    <row r="20" spans="1:23" s="2" customFormat="1" x14ac:dyDescent="0.2">
      <c r="A20" s="10" t="s">
        <v>0</v>
      </c>
      <c r="B20" s="19"/>
      <c r="C20" s="43">
        <v>7.0000000000000007E-2</v>
      </c>
      <c r="D20" s="43">
        <v>0.08</v>
      </c>
      <c r="E20" s="43">
        <v>0.1</v>
      </c>
      <c r="F20" s="43">
        <v>0.12</v>
      </c>
      <c r="G20" s="43">
        <v>0.16</v>
      </c>
      <c r="H20" s="43">
        <v>0.2</v>
      </c>
      <c r="I20" s="43">
        <v>0.26</v>
      </c>
      <c r="J20" s="43">
        <v>0.86</v>
      </c>
      <c r="K20" s="43">
        <v>2.17</v>
      </c>
      <c r="L20" s="11"/>
      <c r="M20" s="130" t="s">
        <v>11</v>
      </c>
      <c r="N20" s="131"/>
      <c r="O20" s="131"/>
      <c r="P20" s="138" t="s">
        <v>6</v>
      </c>
      <c r="Q20" s="138"/>
      <c r="R20" s="138"/>
      <c r="S20" s="141">
        <f>AVERAGE(C20:K24)</f>
        <v>0.40088888888888879</v>
      </c>
      <c r="T20" s="141"/>
      <c r="U20" s="13" t="s">
        <v>5</v>
      </c>
      <c r="V20" s="9"/>
    </row>
    <row r="21" spans="1:23" s="2" customFormat="1" ht="12.75" x14ac:dyDescent="0.2">
      <c r="A21" s="14"/>
      <c r="B21" s="21"/>
      <c r="C21" s="43">
        <v>0.1</v>
      </c>
      <c r="D21" s="43">
        <v>0.1</v>
      </c>
      <c r="E21" s="43">
        <v>0.11</v>
      </c>
      <c r="F21" s="43">
        <v>0.13</v>
      </c>
      <c r="G21" s="43">
        <v>0.16</v>
      </c>
      <c r="H21" s="43">
        <v>0.2</v>
      </c>
      <c r="I21" s="43">
        <v>0.26</v>
      </c>
      <c r="J21" s="43">
        <v>1.02</v>
      </c>
      <c r="K21" s="43">
        <v>3.51</v>
      </c>
      <c r="L21" s="11"/>
      <c r="M21" s="132"/>
      <c r="N21" s="133"/>
      <c r="O21" s="133"/>
      <c r="P21" s="143" t="s">
        <v>9</v>
      </c>
      <c r="Q21" s="143"/>
      <c r="R21" s="143"/>
      <c r="S21" s="142">
        <f>MEDIAN(C20:K24)</f>
        <v>0.16</v>
      </c>
      <c r="T21" s="142"/>
      <c r="U21" s="15" t="s">
        <v>5</v>
      </c>
      <c r="V21" s="9"/>
    </row>
    <row r="22" spans="1:23" s="2" customFormat="1" ht="12.75" x14ac:dyDescent="0.2">
      <c r="A22" s="14"/>
      <c r="B22" s="21"/>
      <c r="C22" s="43">
        <v>0.18</v>
      </c>
      <c r="D22" s="43">
        <v>0.12</v>
      </c>
      <c r="E22" s="43">
        <v>0.12</v>
      </c>
      <c r="F22" s="43">
        <v>0.14000000000000001</v>
      </c>
      <c r="G22" s="43">
        <v>0.16</v>
      </c>
      <c r="H22" s="43">
        <v>0.2</v>
      </c>
      <c r="I22" s="43">
        <v>0.25</v>
      </c>
      <c r="J22" s="43">
        <v>0.93</v>
      </c>
      <c r="K22" s="43">
        <v>3.03</v>
      </c>
      <c r="L22" s="11"/>
      <c r="M22" s="132"/>
      <c r="N22" s="133"/>
      <c r="O22" s="133"/>
      <c r="P22" s="143" t="s">
        <v>10</v>
      </c>
      <c r="Q22" s="143"/>
      <c r="R22" s="143"/>
      <c r="S22" s="142">
        <f>SMALL(C20:K24,1)</f>
        <v>7.0000000000000007E-2</v>
      </c>
      <c r="T22" s="142"/>
      <c r="U22" s="15" t="s">
        <v>5</v>
      </c>
      <c r="V22" s="9"/>
    </row>
    <row r="23" spans="1:23" s="2" customFormat="1" ht="12.75" x14ac:dyDescent="0.2">
      <c r="A23" s="14"/>
      <c r="B23" s="21"/>
      <c r="C23" s="43">
        <v>0.12</v>
      </c>
      <c r="D23" s="43">
        <v>0.11</v>
      </c>
      <c r="E23" s="43">
        <v>0.11</v>
      </c>
      <c r="F23" s="43">
        <v>0.13</v>
      </c>
      <c r="G23" s="43">
        <v>0.16</v>
      </c>
      <c r="H23" s="43">
        <v>0.18</v>
      </c>
      <c r="I23" s="43">
        <v>0.21</v>
      </c>
      <c r="J23" s="43">
        <v>0.48</v>
      </c>
      <c r="K23" s="43">
        <v>0.55000000000000004</v>
      </c>
      <c r="L23" s="11"/>
      <c r="M23" s="132"/>
      <c r="N23" s="133"/>
      <c r="O23" s="133"/>
      <c r="P23" s="143" t="s">
        <v>8</v>
      </c>
      <c r="Q23" s="143"/>
      <c r="R23" s="143"/>
      <c r="S23" s="142">
        <f>LARGE(C20:K24,1)</f>
        <v>3.51</v>
      </c>
      <c r="T23" s="142"/>
      <c r="U23" s="15" t="s">
        <v>5</v>
      </c>
      <c r="V23" s="9"/>
    </row>
    <row r="24" spans="1:23" s="2" customFormat="1" ht="12.75" x14ac:dyDescent="0.2">
      <c r="A24" s="14"/>
      <c r="B24" s="21"/>
      <c r="C24" s="43">
        <v>0.08</v>
      </c>
      <c r="D24" s="43">
        <v>0.09</v>
      </c>
      <c r="E24" s="43">
        <v>0.1</v>
      </c>
      <c r="F24" s="43">
        <v>0.12</v>
      </c>
      <c r="G24" s="43">
        <v>0.14000000000000001</v>
      </c>
      <c r="H24" s="43">
        <v>0.16</v>
      </c>
      <c r="I24" s="43">
        <v>0.18</v>
      </c>
      <c r="J24" s="43">
        <v>0.23</v>
      </c>
      <c r="K24" s="43">
        <v>0.15</v>
      </c>
      <c r="L24" s="11"/>
      <c r="M24" s="130" t="s">
        <v>7</v>
      </c>
      <c r="N24" s="131"/>
      <c r="O24" s="131"/>
      <c r="P24" s="138" t="s">
        <v>14</v>
      </c>
      <c r="Q24" s="138"/>
      <c r="R24" s="138"/>
      <c r="S24" s="141">
        <f>S22/S20</f>
        <v>0.17461197339246126</v>
      </c>
      <c r="T24" s="141"/>
      <c r="U24" s="13"/>
      <c r="V24" s="9"/>
    </row>
    <row r="25" spans="1:23" s="2" customFormat="1" x14ac:dyDescent="0.2">
      <c r="A25" s="128" t="s">
        <v>12</v>
      </c>
      <c r="B25" s="128"/>
      <c r="C25" s="12">
        <f>AVERAGE(C20:C24)</f>
        <v>0.10999999999999999</v>
      </c>
      <c r="D25" s="12">
        <f t="shared" ref="D25:K25" si="1">AVERAGE(D20:D24)</f>
        <v>0.1</v>
      </c>
      <c r="E25" s="12">
        <f t="shared" si="1"/>
        <v>0.10800000000000001</v>
      </c>
      <c r="F25" s="12">
        <f t="shared" si="1"/>
        <v>0.128</v>
      </c>
      <c r="G25" s="12">
        <f t="shared" si="1"/>
        <v>0.156</v>
      </c>
      <c r="H25" s="12">
        <f t="shared" si="1"/>
        <v>0.188</v>
      </c>
      <c r="I25" s="12">
        <f t="shared" si="1"/>
        <v>0.23199999999999998</v>
      </c>
      <c r="J25" s="12">
        <f t="shared" si="1"/>
        <v>0.70399999999999996</v>
      </c>
      <c r="K25" s="12">
        <f t="shared" si="1"/>
        <v>1.8820000000000001</v>
      </c>
      <c r="L25" s="11"/>
      <c r="M25" s="134"/>
      <c r="N25" s="135"/>
      <c r="O25" s="135"/>
      <c r="P25" s="137" t="s">
        <v>15</v>
      </c>
      <c r="Q25" s="137"/>
      <c r="R25" s="137"/>
      <c r="S25" s="136">
        <f>S22/S23</f>
        <v>1.9943019943019946E-2</v>
      </c>
      <c r="T25" s="136"/>
      <c r="U25" s="16"/>
      <c r="V25" s="9"/>
    </row>
    <row r="26" spans="1:23" s="2" customFormat="1" ht="12.75" x14ac:dyDescent="0.2">
      <c r="A26" s="14"/>
      <c r="B26" s="21"/>
      <c r="C26" s="44"/>
      <c r="D26" s="44"/>
      <c r="E26" s="44"/>
      <c r="F26" s="44"/>
      <c r="G26" s="44"/>
      <c r="H26" s="44"/>
      <c r="I26" s="44"/>
      <c r="J26" s="44"/>
      <c r="K26" s="44"/>
      <c r="L26" s="11"/>
      <c r="M26" s="139" t="s">
        <v>13</v>
      </c>
      <c r="N26" s="140"/>
      <c r="O26" s="140"/>
      <c r="P26" s="140"/>
      <c r="Q26" s="140"/>
      <c r="R26" s="140"/>
      <c r="S26" s="136">
        <f>(COUNTIF(C20:K24,"&gt;2")/COUNT(C20:K24))*100</f>
        <v>6.666666666666667</v>
      </c>
      <c r="T26" s="136"/>
      <c r="U26" s="16" t="s">
        <v>5</v>
      </c>
      <c r="V26" s="9"/>
    </row>
    <row r="27" spans="1:23" s="2" customFormat="1" x14ac:dyDescent="0.2">
      <c r="C27" s="42"/>
      <c r="D27" s="42"/>
      <c r="E27" s="42"/>
      <c r="F27" s="42"/>
      <c r="G27" s="42"/>
      <c r="H27" s="42"/>
      <c r="I27" s="42"/>
      <c r="J27" s="42"/>
      <c r="K27" s="42"/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A28" s="8"/>
      <c r="B28" s="8"/>
      <c r="C28" s="42"/>
      <c r="D28" s="42"/>
      <c r="E28" s="42"/>
      <c r="F28" s="42"/>
      <c r="G28" s="42"/>
      <c r="H28" s="42"/>
      <c r="I28" s="42"/>
      <c r="J28" s="42"/>
      <c r="K28" s="42"/>
      <c r="L28" s="17"/>
      <c r="M28" s="9"/>
      <c r="N28" s="9"/>
      <c r="O28" s="9"/>
      <c r="P28" s="9"/>
      <c r="Q28" s="9"/>
      <c r="R28" s="9"/>
      <c r="S28" s="8"/>
      <c r="T28" s="8"/>
      <c r="U28" s="9"/>
      <c r="V28" s="9"/>
      <c r="W28" s="3"/>
    </row>
    <row r="29" spans="1:23" s="2" customFormat="1" x14ac:dyDescent="0.2">
      <c r="A29" s="10" t="s">
        <v>1</v>
      </c>
      <c r="B29" s="19"/>
      <c r="C29" s="41">
        <v>0.08</v>
      </c>
      <c r="D29" s="41">
        <v>0.09</v>
      </c>
      <c r="E29" s="41">
        <v>0.11</v>
      </c>
      <c r="F29" s="41">
        <v>0.13</v>
      </c>
      <c r="G29" s="41">
        <v>0.16</v>
      </c>
      <c r="H29" s="41">
        <v>0.21</v>
      </c>
      <c r="I29" s="41">
        <v>0.45</v>
      </c>
      <c r="J29" s="41">
        <v>1.28</v>
      </c>
      <c r="K29" s="41">
        <v>2.6</v>
      </c>
      <c r="L29" s="11"/>
      <c r="M29" s="130" t="s">
        <v>11</v>
      </c>
      <c r="N29" s="131"/>
      <c r="O29" s="131"/>
      <c r="P29" s="138" t="s">
        <v>6</v>
      </c>
      <c r="Q29" s="138"/>
      <c r="R29" s="138"/>
      <c r="S29" s="141">
        <f>AVERAGE(C29:K33)</f>
        <v>0.50222222222222213</v>
      </c>
      <c r="T29" s="141"/>
      <c r="U29" s="13" t="s">
        <v>5</v>
      </c>
      <c r="V29" s="9"/>
    </row>
    <row r="30" spans="1:23" s="2" customFormat="1" ht="12.75" x14ac:dyDescent="0.2">
      <c r="A30" s="14"/>
      <c r="B30" s="21"/>
      <c r="C30" s="41">
        <v>0.1</v>
      </c>
      <c r="D30" s="41">
        <v>0.11</v>
      </c>
      <c r="E30" s="41">
        <v>0.12</v>
      </c>
      <c r="F30" s="41">
        <v>0.14000000000000001</v>
      </c>
      <c r="G30" s="41">
        <v>0.17</v>
      </c>
      <c r="H30" s="41">
        <v>0.2</v>
      </c>
      <c r="I30" s="41">
        <v>0.47</v>
      </c>
      <c r="J30" s="41">
        <v>1.56</v>
      </c>
      <c r="K30" s="41">
        <v>4.28</v>
      </c>
      <c r="L30" s="11"/>
      <c r="M30" s="132"/>
      <c r="N30" s="133"/>
      <c r="O30" s="133"/>
      <c r="P30" s="143" t="s">
        <v>9</v>
      </c>
      <c r="Q30" s="143"/>
      <c r="R30" s="143"/>
      <c r="S30" s="142">
        <f>MEDIAN(C29:K33)</f>
        <v>0.16</v>
      </c>
      <c r="T30" s="142"/>
      <c r="U30" s="15" t="s">
        <v>5</v>
      </c>
      <c r="V30" s="9"/>
    </row>
    <row r="31" spans="1:23" s="2" customFormat="1" ht="12.75" x14ac:dyDescent="0.2">
      <c r="A31" s="14"/>
      <c r="B31" s="21"/>
      <c r="C31" s="41">
        <v>0.17</v>
      </c>
      <c r="D31" s="41">
        <v>0.12</v>
      </c>
      <c r="E31" s="41">
        <v>0.12</v>
      </c>
      <c r="F31" s="41">
        <v>0.14000000000000001</v>
      </c>
      <c r="G31" s="41">
        <v>0.16</v>
      </c>
      <c r="H31" s="41">
        <v>0.19</v>
      </c>
      <c r="I31" s="41">
        <v>0.44</v>
      </c>
      <c r="J31" s="41">
        <v>1.41</v>
      </c>
      <c r="K31" s="41">
        <v>3.69</v>
      </c>
      <c r="L31" s="11"/>
      <c r="M31" s="132"/>
      <c r="N31" s="133"/>
      <c r="O31" s="133"/>
      <c r="P31" s="143" t="s">
        <v>10</v>
      </c>
      <c r="Q31" s="143"/>
      <c r="R31" s="143"/>
      <c r="S31" s="142">
        <f>SMALL(C29:K33,1)</f>
        <v>0.08</v>
      </c>
      <c r="T31" s="142"/>
      <c r="U31" s="15" t="s">
        <v>5</v>
      </c>
      <c r="V31" s="9"/>
    </row>
    <row r="32" spans="1:23" s="2" customFormat="1" ht="12.75" x14ac:dyDescent="0.2">
      <c r="A32" s="14"/>
      <c r="B32" s="21"/>
      <c r="C32" s="41">
        <v>0.12</v>
      </c>
      <c r="D32" s="41">
        <v>0.11</v>
      </c>
      <c r="E32" s="41">
        <v>0.12</v>
      </c>
      <c r="F32" s="41">
        <v>0.13</v>
      </c>
      <c r="G32" s="41">
        <v>0.16</v>
      </c>
      <c r="H32" s="41">
        <v>0.18</v>
      </c>
      <c r="I32" s="41">
        <v>0.34</v>
      </c>
      <c r="J32" s="41">
        <v>0.8</v>
      </c>
      <c r="K32" s="41">
        <v>0.6</v>
      </c>
      <c r="L32" s="11"/>
      <c r="M32" s="132"/>
      <c r="N32" s="133"/>
      <c r="O32" s="133"/>
      <c r="P32" s="143" t="s">
        <v>8</v>
      </c>
      <c r="Q32" s="143"/>
      <c r="R32" s="143"/>
      <c r="S32" s="142">
        <f>LARGE(C29:K33,1)</f>
        <v>4.28</v>
      </c>
      <c r="T32" s="142"/>
      <c r="U32" s="15" t="s">
        <v>5</v>
      </c>
      <c r="V32" s="9"/>
    </row>
    <row r="33" spans="1:22" s="2" customFormat="1" ht="12.75" x14ac:dyDescent="0.2">
      <c r="A33" s="14"/>
      <c r="B33" s="21"/>
      <c r="C33" s="41">
        <v>0.08</v>
      </c>
      <c r="D33" s="41">
        <v>0.09</v>
      </c>
      <c r="E33" s="41">
        <v>0.1</v>
      </c>
      <c r="F33" s="41">
        <v>0.12</v>
      </c>
      <c r="G33" s="41">
        <v>0.14000000000000001</v>
      </c>
      <c r="H33" s="41">
        <v>0.16</v>
      </c>
      <c r="I33" s="41">
        <v>0.23</v>
      </c>
      <c r="J33" s="41">
        <v>0.27</v>
      </c>
      <c r="K33" s="41">
        <v>0.15</v>
      </c>
      <c r="L33" s="11"/>
      <c r="M33" s="130" t="s">
        <v>7</v>
      </c>
      <c r="N33" s="131"/>
      <c r="O33" s="131"/>
      <c r="P33" s="138" t="s">
        <v>14</v>
      </c>
      <c r="Q33" s="138"/>
      <c r="R33" s="138"/>
      <c r="S33" s="141">
        <f>S31/S29</f>
        <v>0.15929203539823011</v>
      </c>
      <c r="T33" s="141"/>
      <c r="U33" s="13"/>
      <c r="V33" s="9"/>
    </row>
    <row r="34" spans="1:22" s="2" customFormat="1" x14ac:dyDescent="0.2">
      <c r="A34" s="128" t="s">
        <v>12</v>
      </c>
      <c r="B34" s="128"/>
      <c r="C34" s="12">
        <f>AVERAGE(C29:C33)</f>
        <v>0.10999999999999999</v>
      </c>
      <c r="D34" s="12">
        <f t="shared" ref="D34:K34" si="2">AVERAGE(D29:D33)</f>
        <v>0.10400000000000001</v>
      </c>
      <c r="E34" s="12">
        <f t="shared" si="2"/>
        <v>0.11399999999999999</v>
      </c>
      <c r="F34" s="12">
        <f t="shared" si="2"/>
        <v>0.13200000000000001</v>
      </c>
      <c r="G34" s="12">
        <f t="shared" si="2"/>
        <v>0.158</v>
      </c>
      <c r="H34" s="12">
        <f t="shared" si="2"/>
        <v>0.188</v>
      </c>
      <c r="I34" s="12">
        <f t="shared" si="2"/>
        <v>0.38600000000000001</v>
      </c>
      <c r="J34" s="12">
        <f t="shared" si="2"/>
        <v>1.0640000000000001</v>
      </c>
      <c r="K34" s="12">
        <f t="shared" si="2"/>
        <v>2.2640000000000002</v>
      </c>
      <c r="L34" s="11"/>
      <c r="M34" s="134"/>
      <c r="N34" s="135"/>
      <c r="O34" s="135"/>
      <c r="P34" s="137" t="s">
        <v>15</v>
      </c>
      <c r="Q34" s="137"/>
      <c r="R34" s="137"/>
      <c r="S34" s="136">
        <f>S31/S32</f>
        <v>1.8691588785046728E-2</v>
      </c>
      <c r="T34" s="136"/>
      <c r="U34" s="16"/>
      <c r="V34" s="9"/>
    </row>
    <row r="35" spans="1:22" s="2" customFormat="1" ht="12.75" x14ac:dyDescent="0.2">
      <c r="A35" s="14"/>
      <c r="B35" s="21"/>
      <c r="C35" s="44"/>
      <c r="D35" s="44"/>
      <c r="E35" s="44"/>
      <c r="F35" s="44"/>
      <c r="G35" s="44"/>
      <c r="H35" s="44"/>
      <c r="I35" s="44"/>
      <c r="J35" s="44"/>
      <c r="K35" s="44"/>
      <c r="L35" s="11"/>
      <c r="M35" s="139" t="s">
        <v>13</v>
      </c>
      <c r="N35" s="140"/>
      <c r="O35" s="140"/>
      <c r="P35" s="140"/>
      <c r="Q35" s="140"/>
      <c r="R35" s="140"/>
      <c r="S35" s="136">
        <f>(COUNTIF(C29:K33,"&gt;2")/COUNT(C29:K33))*100</f>
        <v>6.666666666666667</v>
      </c>
      <c r="T35" s="136"/>
      <c r="U35" s="16" t="s">
        <v>5</v>
      </c>
      <c r="V35" s="9"/>
    </row>
    <row r="36" spans="1:22" s="2" customFormat="1" x14ac:dyDescent="0.2">
      <c r="A36" s="9"/>
      <c r="B36" s="9"/>
      <c r="C36" s="42"/>
      <c r="D36" s="42"/>
      <c r="E36" s="42"/>
      <c r="F36" s="42"/>
      <c r="G36" s="42"/>
      <c r="H36" s="42"/>
      <c r="I36" s="42"/>
      <c r="J36" s="42"/>
      <c r="K36" s="42"/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8"/>
      <c r="B37" s="8"/>
      <c r="C37" s="42"/>
      <c r="D37" s="42"/>
      <c r="E37" s="42"/>
      <c r="F37" s="42"/>
      <c r="G37" s="42"/>
      <c r="H37" s="42"/>
      <c r="I37" s="42"/>
      <c r="J37" s="42"/>
      <c r="K37" s="42"/>
      <c r="L37" s="17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s="2" customFormat="1" x14ac:dyDescent="0.2">
      <c r="A38" s="10" t="s">
        <v>2</v>
      </c>
      <c r="B38" s="19"/>
      <c r="C38" s="41">
        <v>0.13</v>
      </c>
      <c r="D38" s="41">
        <v>0.15</v>
      </c>
      <c r="E38" s="41">
        <v>0.18</v>
      </c>
      <c r="F38" s="41">
        <v>0.21</v>
      </c>
      <c r="G38" s="41">
        <v>0.27</v>
      </c>
      <c r="H38" s="41">
        <v>0.44</v>
      </c>
      <c r="I38" s="41">
        <v>0.92</v>
      </c>
      <c r="J38" s="41">
        <v>1.85</v>
      </c>
      <c r="K38" s="41">
        <v>3.21</v>
      </c>
      <c r="L38" s="11"/>
      <c r="M38" s="130" t="s">
        <v>11</v>
      </c>
      <c r="N38" s="131"/>
      <c r="O38" s="131"/>
      <c r="P38" s="138" t="s">
        <v>6</v>
      </c>
      <c r="Q38" s="138"/>
      <c r="R38" s="138"/>
      <c r="S38" s="141">
        <f>AVERAGE(C38:K42)</f>
        <v>0.74844444444444458</v>
      </c>
      <c r="T38" s="141"/>
      <c r="U38" s="13" t="s">
        <v>5</v>
      </c>
      <c r="V38" s="9"/>
    </row>
    <row r="39" spans="1:22" s="2" customFormat="1" ht="12.75" x14ac:dyDescent="0.2">
      <c r="A39" s="14"/>
      <c r="B39" s="21"/>
      <c r="C39" s="41">
        <v>0.16</v>
      </c>
      <c r="D39" s="41">
        <v>0.17</v>
      </c>
      <c r="E39" s="41">
        <v>0.2</v>
      </c>
      <c r="F39" s="41">
        <v>0.23</v>
      </c>
      <c r="G39" s="41">
        <v>0.28000000000000003</v>
      </c>
      <c r="H39" s="41">
        <v>0.46</v>
      </c>
      <c r="I39" s="41">
        <v>0.99</v>
      </c>
      <c r="J39" s="41">
        <v>2.21</v>
      </c>
      <c r="K39" s="41">
        <v>5.12</v>
      </c>
      <c r="L39" s="11"/>
      <c r="M39" s="132"/>
      <c r="N39" s="133"/>
      <c r="O39" s="133"/>
      <c r="P39" s="143" t="s">
        <v>9</v>
      </c>
      <c r="Q39" s="143"/>
      <c r="R39" s="143"/>
      <c r="S39" s="142">
        <f>MEDIAN(C38:K42)</f>
        <v>0.27</v>
      </c>
      <c r="T39" s="142"/>
      <c r="U39" s="15" t="s">
        <v>5</v>
      </c>
      <c r="V39" s="9"/>
    </row>
    <row r="40" spans="1:22" s="2" customFormat="1" ht="12.75" x14ac:dyDescent="0.2">
      <c r="A40" s="14"/>
      <c r="B40" s="21"/>
      <c r="C40" s="41">
        <v>0.23</v>
      </c>
      <c r="D40" s="41">
        <v>0.19</v>
      </c>
      <c r="E40" s="41">
        <v>0.21</v>
      </c>
      <c r="F40" s="41">
        <v>0.23</v>
      </c>
      <c r="G40" s="41">
        <v>0.28000000000000003</v>
      </c>
      <c r="H40" s="41">
        <v>0.45</v>
      </c>
      <c r="I40" s="41">
        <v>0.94</v>
      </c>
      <c r="J40" s="41">
        <v>1.99</v>
      </c>
      <c r="K40" s="41">
        <v>4.3899999999999997</v>
      </c>
      <c r="L40" s="11"/>
      <c r="M40" s="132"/>
      <c r="N40" s="133"/>
      <c r="O40" s="133"/>
      <c r="P40" s="143" t="s">
        <v>10</v>
      </c>
      <c r="Q40" s="143"/>
      <c r="R40" s="143"/>
      <c r="S40" s="142">
        <f>SMALL(C38:K42,1)</f>
        <v>0.13</v>
      </c>
      <c r="T40" s="142"/>
      <c r="U40" s="15" t="s">
        <v>5</v>
      </c>
      <c r="V40" s="9"/>
    </row>
    <row r="41" spans="1:22" s="2" customFormat="1" ht="12.75" x14ac:dyDescent="0.2">
      <c r="A41" s="14"/>
      <c r="B41" s="21"/>
      <c r="C41" s="41">
        <v>0.17</v>
      </c>
      <c r="D41" s="41">
        <v>0.18</v>
      </c>
      <c r="E41" s="41">
        <v>0.2</v>
      </c>
      <c r="F41" s="41">
        <v>0.23</v>
      </c>
      <c r="G41" s="41">
        <v>0.27</v>
      </c>
      <c r="H41" s="41">
        <v>0.4</v>
      </c>
      <c r="I41" s="41">
        <v>0.74</v>
      </c>
      <c r="J41" s="41">
        <v>1.29</v>
      </c>
      <c r="K41" s="41">
        <v>1.43</v>
      </c>
      <c r="L41" s="11"/>
      <c r="M41" s="132"/>
      <c r="N41" s="133"/>
      <c r="O41" s="133"/>
      <c r="P41" s="143" t="s">
        <v>8</v>
      </c>
      <c r="Q41" s="143"/>
      <c r="R41" s="143"/>
      <c r="S41" s="142">
        <f>LARGE(C38:K42,1)</f>
        <v>5.12</v>
      </c>
      <c r="T41" s="142"/>
      <c r="U41" s="15" t="s">
        <v>5</v>
      </c>
      <c r="V41" s="9"/>
    </row>
    <row r="42" spans="1:22" s="2" customFormat="1" ht="12.75" x14ac:dyDescent="0.2">
      <c r="A42" s="14"/>
      <c r="B42" s="21"/>
      <c r="C42" s="41">
        <v>0.13</v>
      </c>
      <c r="D42" s="41">
        <v>0.15</v>
      </c>
      <c r="E42" s="41">
        <v>0.17</v>
      </c>
      <c r="F42" s="41">
        <v>0.21</v>
      </c>
      <c r="G42" s="41">
        <v>0.25</v>
      </c>
      <c r="H42" s="41">
        <v>0.34</v>
      </c>
      <c r="I42" s="41">
        <v>0.5</v>
      </c>
      <c r="J42" s="41">
        <v>0.55000000000000004</v>
      </c>
      <c r="K42" s="41">
        <v>0.38</v>
      </c>
      <c r="L42" s="11"/>
      <c r="M42" s="130" t="s">
        <v>7</v>
      </c>
      <c r="N42" s="131"/>
      <c r="O42" s="131"/>
      <c r="P42" s="138" t="s">
        <v>14</v>
      </c>
      <c r="Q42" s="138"/>
      <c r="R42" s="138"/>
      <c r="S42" s="141">
        <f>S40/S38</f>
        <v>0.17369358669833726</v>
      </c>
      <c r="T42" s="141"/>
      <c r="U42" s="13"/>
      <c r="V42" s="9"/>
    </row>
    <row r="43" spans="1:22" s="2" customFormat="1" x14ac:dyDescent="0.2">
      <c r="A43" s="128" t="s">
        <v>12</v>
      </c>
      <c r="B43" s="128"/>
      <c r="C43" s="12">
        <f t="shared" ref="C43:J43" si="3">AVERAGE(C38:C42)</f>
        <v>0.16400000000000001</v>
      </c>
      <c r="D43" s="12">
        <f t="shared" si="3"/>
        <v>0.16799999999999998</v>
      </c>
      <c r="E43" s="12">
        <f t="shared" si="3"/>
        <v>0.192</v>
      </c>
      <c r="F43" s="12">
        <f t="shared" si="3"/>
        <v>0.22200000000000003</v>
      </c>
      <c r="G43" s="12">
        <f t="shared" si="3"/>
        <v>0.27</v>
      </c>
      <c r="H43" s="12">
        <f t="shared" si="3"/>
        <v>0.41799999999999998</v>
      </c>
      <c r="I43" s="12">
        <f t="shared" si="3"/>
        <v>0.81799999999999995</v>
      </c>
      <c r="J43" s="12">
        <f t="shared" si="3"/>
        <v>1.5780000000000001</v>
      </c>
      <c r="K43" s="12">
        <f>AVERAGE(K38:K42)</f>
        <v>2.9059999999999997</v>
      </c>
      <c r="L43" s="11"/>
      <c r="M43" s="134"/>
      <c r="N43" s="135"/>
      <c r="O43" s="135"/>
      <c r="P43" s="137" t="s">
        <v>15</v>
      </c>
      <c r="Q43" s="137"/>
      <c r="R43" s="137"/>
      <c r="S43" s="136">
        <f>S40/S41</f>
        <v>2.5390625E-2</v>
      </c>
      <c r="T43" s="136"/>
      <c r="U43" s="16"/>
      <c r="V43" s="9"/>
    </row>
    <row r="44" spans="1:22" s="2" customFormat="1" ht="12.75" x14ac:dyDescent="0.2">
      <c r="A44" s="14"/>
      <c r="B44" s="21"/>
      <c r="C44" s="44"/>
      <c r="D44" s="44"/>
      <c r="E44" s="44"/>
      <c r="F44" s="44"/>
      <c r="G44" s="44"/>
      <c r="H44" s="44"/>
      <c r="I44" s="44"/>
      <c r="J44" s="44"/>
      <c r="K44" s="44"/>
      <c r="L44" s="11"/>
      <c r="M44" s="139" t="s">
        <v>13</v>
      </c>
      <c r="N44" s="140"/>
      <c r="O44" s="140"/>
      <c r="P44" s="140"/>
      <c r="Q44" s="140"/>
      <c r="R44" s="140"/>
      <c r="S44" s="136">
        <f>(COUNTIF(C38:K42,"&gt;2")/COUNT(C38:K42))*100</f>
        <v>8.8888888888888893</v>
      </c>
      <c r="T44" s="136"/>
      <c r="U44" s="16" t="s">
        <v>5</v>
      </c>
      <c r="V44" s="9"/>
    </row>
    <row r="45" spans="1:22" s="2" customFormat="1" x14ac:dyDescent="0.2">
      <c r="A45" s="9"/>
      <c r="B45" s="9"/>
      <c r="C45" s="42"/>
      <c r="D45" s="42"/>
      <c r="E45" s="42"/>
      <c r="F45" s="42"/>
      <c r="G45" s="42"/>
      <c r="H45" s="42"/>
      <c r="I45" s="42"/>
      <c r="J45" s="42"/>
      <c r="K45" s="42"/>
      <c r="L45" s="17"/>
      <c r="M45" s="9"/>
      <c r="N45" s="9"/>
      <c r="O45" s="9"/>
      <c r="P45" s="9"/>
      <c r="Q45" s="9"/>
      <c r="R45" s="9"/>
      <c r="S45" s="8"/>
      <c r="T45" s="8"/>
      <c r="U45" s="9"/>
      <c r="V45" s="9"/>
    </row>
    <row r="46" spans="1:22" s="2" customFormat="1" x14ac:dyDescent="0.2">
      <c r="A46" s="8"/>
      <c r="B46" s="8"/>
      <c r="C46" s="42"/>
      <c r="D46" s="42"/>
      <c r="E46" s="42"/>
      <c r="F46" s="42"/>
      <c r="G46" s="42"/>
      <c r="H46" s="42"/>
      <c r="I46" s="42"/>
      <c r="J46" s="42"/>
      <c r="K46" s="42"/>
      <c r="L46" s="17"/>
      <c r="M46" s="9"/>
      <c r="N46" s="9"/>
      <c r="O46" s="9"/>
      <c r="P46" s="9"/>
      <c r="Q46" s="9"/>
      <c r="R46" s="9"/>
      <c r="S46" s="8"/>
      <c r="T46" s="8"/>
      <c r="U46" s="9"/>
      <c r="V46" s="9"/>
    </row>
    <row r="47" spans="1:22" s="2" customFormat="1" x14ac:dyDescent="0.2">
      <c r="A47" s="10" t="s">
        <v>3</v>
      </c>
      <c r="B47" s="19"/>
      <c r="C47" s="45">
        <v>0.18</v>
      </c>
      <c r="D47" s="45">
        <v>0.21</v>
      </c>
      <c r="E47" s="45">
        <v>0.24</v>
      </c>
      <c r="F47" s="45">
        <v>0.28999999999999998</v>
      </c>
      <c r="G47" s="45">
        <v>0.45</v>
      </c>
      <c r="H47" s="45">
        <v>0.73</v>
      </c>
      <c r="I47" s="45">
        <v>1.26</v>
      </c>
      <c r="J47" s="45">
        <v>2.23</v>
      </c>
      <c r="K47" s="45">
        <v>3.59</v>
      </c>
      <c r="L47" s="11"/>
      <c r="M47" s="130" t="s">
        <v>11</v>
      </c>
      <c r="N47" s="131"/>
      <c r="O47" s="131"/>
      <c r="P47" s="138" t="s">
        <v>6</v>
      </c>
      <c r="Q47" s="138"/>
      <c r="R47" s="138"/>
      <c r="S47" s="141">
        <f>AVERAGE(C47:K51)</f>
        <v>0.93266666666666664</v>
      </c>
      <c r="T47" s="141"/>
      <c r="U47" s="13" t="s">
        <v>5</v>
      </c>
      <c r="V47" s="9"/>
    </row>
    <row r="48" spans="1:22" s="2" customFormat="1" ht="12.75" x14ac:dyDescent="0.2">
      <c r="A48" s="14"/>
      <c r="B48" s="21"/>
      <c r="C48" s="45">
        <v>0.22</v>
      </c>
      <c r="D48" s="45">
        <v>0.24</v>
      </c>
      <c r="E48" s="45">
        <v>0.26</v>
      </c>
      <c r="F48" s="45">
        <v>0.31</v>
      </c>
      <c r="G48" s="45">
        <v>0.47</v>
      </c>
      <c r="H48" s="45">
        <v>0.77</v>
      </c>
      <c r="I48" s="45">
        <v>1.36</v>
      </c>
      <c r="J48" s="45">
        <v>2.69</v>
      </c>
      <c r="K48" s="45">
        <v>5.77</v>
      </c>
      <c r="L48" s="11"/>
      <c r="M48" s="132"/>
      <c r="N48" s="133"/>
      <c r="O48" s="133"/>
      <c r="P48" s="143" t="s">
        <v>9</v>
      </c>
      <c r="Q48" s="143"/>
      <c r="R48" s="143"/>
      <c r="S48" s="142">
        <f>MEDIAN(C47:K51)</f>
        <v>0.43</v>
      </c>
      <c r="T48" s="142"/>
      <c r="U48" s="15" t="s">
        <v>5</v>
      </c>
      <c r="V48" s="9"/>
    </row>
    <row r="49" spans="1:22" s="2" customFormat="1" ht="12.75" x14ac:dyDescent="0.2">
      <c r="A49" s="14"/>
      <c r="B49" s="21"/>
      <c r="C49" s="45">
        <v>0.31</v>
      </c>
      <c r="D49" s="45">
        <v>0.26</v>
      </c>
      <c r="E49" s="45">
        <v>0.27</v>
      </c>
      <c r="F49" s="45">
        <v>0.31</v>
      </c>
      <c r="G49" s="45">
        <v>0.46</v>
      </c>
      <c r="H49" s="45">
        <v>0.73</v>
      </c>
      <c r="I49" s="45">
        <v>1.29</v>
      </c>
      <c r="J49" s="45">
        <v>2.42</v>
      </c>
      <c r="K49" s="45">
        <v>4.9400000000000004</v>
      </c>
      <c r="L49" s="11"/>
      <c r="M49" s="132"/>
      <c r="N49" s="133"/>
      <c r="O49" s="133"/>
      <c r="P49" s="143" t="s">
        <v>10</v>
      </c>
      <c r="Q49" s="143"/>
      <c r="R49" s="143"/>
      <c r="S49" s="142">
        <f>SMALL(C47:K51,1)</f>
        <v>0.18</v>
      </c>
      <c r="T49" s="142"/>
      <c r="U49" s="15" t="s">
        <v>5</v>
      </c>
      <c r="V49" s="9"/>
    </row>
    <row r="50" spans="1:22" s="2" customFormat="1" ht="12.75" x14ac:dyDescent="0.2">
      <c r="A50" s="14"/>
      <c r="B50" s="21"/>
      <c r="C50" s="45">
        <v>0.24</v>
      </c>
      <c r="D50" s="45">
        <v>0.24</v>
      </c>
      <c r="E50" s="45">
        <v>0.26</v>
      </c>
      <c r="F50" s="45">
        <v>0.3</v>
      </c>
      <c r="G50" s="45">
        <v>0.43</v>
      </c>
      <c r="H50" s="45">
        <v>0.64</v>
      </c>
      <c r="I50" s="45">
        <v>1</v>
      </c>
      <c r="J50" s="45">
        <v>1.55</v>
      </c>
      <c r="K50" s="45">
        <v>1.57</v>
      </c>
      <c r="L50" s="11"/>
      <c r="M50" s="132"/>
      <c r="N50" s="133"/>
      <c r="O50" s="133"/>
      <c r="P50" s="143" t="s">
        <v>8</v>
      </c>
      <c r="Q50" s="143"/>
      <c r="R50" s="143"/>
      <c r="S50" s="142">
        <f>LARGE(C47:K51,1)</f>
        <v>5.77</v>
      </c>
      <c r="T50" s="142"/>
      <c r="U50" s="15" t="s">
        <v>5</v>
      </c>
      <c r="V50" s="9"/>
    </row>
    <row r="51" spans="1:22" s="2" customFormat="1" ht="12.75" x14ac:dyDescent="0.2">
      <c r="A51" s="14"/>
      <c r="B51" s="21"/>
      <c r="C51" s="45">
        <v>0.18</v>
      </c>
      <c r="D51" s="45">
        <v>0.2</v>
      </c>
      <c r="E51" s="45">
        <v>0.23</v>
      </c>
      <c r="F51" s="45">
        <v>0.28000000000000003</v>
      </c>
      <c r="G51" s="45">
        <v>0.38</v>
      </c>
      <c r="H51" s="45">
        <v>0.5</v>
      </c>
      <c r="I51" s="45">
        <v>0.65</v>
      </c>
      <c r="J51" s="45">
        <v>0.63</v>
      </c>
      <c r="K51" s="45">
        <v>0.43</v>
      </c>
      <c r="L51" s="11"/>
      <c r="M51" s="130" t="s">
        <v>7</v>
      </c>
      <c r="N51" s="131"/>
      <c r="O51" s="131"/>
      <c r="P51" s="138" t="s">
        <v>14</v>
      </c>
      <c r="Q51" s="138"/>
      <c r="R51" s="138"/>
      <c r="S51" s="141">
        <f>S49/S47</f>
        <v>0.19299499642601858</v>
      </c>
      <c r="T51" s="141"/>
      <c r="U51" s="13"/>
      <c r="V51" s="9"/>
    </row>
    <row r="52" spans="1:22" s="2" customFormat="1" x14ac:dyDescent="0.2">
      <c r="A52" s="128" t="s">
        <v>12</v>
      </c>
      <c r="B52" s="128"/>
      <c r="C52" s="12">
        <f t="shared" ref="C52:K52" si="4">AVERAGE(C47:C51)</f>
        <v>0.22599999999999998</v>
      </c>
      <c r="D52" s="12">
        <f t="shared" si="4"/>
        <v>0.22999999999999998</v>
      </c>
      <c r="E52" s="12">
        <f t="shared" si="4"/>
        <v>0.252</v>
      </c>
      <c r="F52" s="12">
        <f t="shared" si="4"/>
        <v>0.29799999999999999</v>
      </c>
      <c r="G52" s="12">
        <f t="shared" si="4"/>
        <v>0.438</v>
      </c>
      <c r="H52" s="12">
        <f t="shared" si="4"/>
        <v>0.67400000000000004</v>
      </c>
      <c r="I52" s="12">
        <f t="shared" si="4"/>
        <v>1.1120000000000001</v>
      </c>
      <c r="J52" s="12">
        <f t="shared" si="4"/>
        <v>1.9040000000000004</v>
      </c>
      <c r="K52" s="12">
        <f t="shared" si="4"/>
        <v>3.2600000000000002</v>
      </c>
      <c r="L52" s="11"/>
      <c r="M52" s="134"/>
      <c r="N52" s="135"/>
      <c r="O52" s="135"/>
      <c r="P52" s="137" t="s">
        <v>15</v>
      </c>
      <c r="Q52" s="137"/>
      <c r="R52" s="137"/>
      <c r="S52" s="136">
        <f>S49/S50</f>
        <v>3.1195840554592721E-2</v>
      </c>
      <c r="T52" s="136"/>
      <c r="U52" s="16"/>
      <c r="V52" s="9"/>
    </row>
    <row r="53" spans="1:22" s="2" customFormat="1" ht="12.75" x14ac:dyDescent="0.2">
      <c r="A53" s="14"/>
      <c r="B53" s="21"/>
      <c r="C53" s="46"/>
      <c r="D53" s="46"/>
      <c r="E53" s="46"/>
      <c r="F53" s="46"/>
      <c r="G53" s="46"/>
      <c r="H53" s="46"/>
      <c r="I53" s="46"/>
      <c r="J53" s="46"/>
      <c r="K53" s="46"/>
      <c r="L53" s="11"/>
      <c r="M53" s="139" t="s">
        <v>13</v>
      </c>
      <c r="N53" s="140"/>
      <c r="O53" s="140"/>
      <c r="P53" s="140"/>
      <c r="Q53" s="140"/>
      <c r="R53" s="140"/>
      <c r="S53" s="136">
        <f>(COUNTIF(C47:K51,"&gt;2")/COUNT(C47:K51))*100</f>
        <v>13.333333333333334</v>
      </c>
      <c r="T53" s="136"/>
      <c r="U53" s="16" t="s">
        <v>5</v>
      </c>
      <c r="V53" s="9"/>
    </row>
    <row r="54" spans="1:22" s="2" customFormat="1" x14ac:dyDescent="0.2">
      <c r="A54" s="9"/>
      <c r="B54" s="9"/>
      <c r="C54" s="42"/>
      <c r="D54" s="42"/>
      <c r="E54" s="42"/>
      <c r="F54" s="42"/>
      <c r="G54" s="42"/>
      <c r="H54" s="42"/>
      <c r="I54" s="42"/>
      <c r="J54" s="42"/>
      <c r="K54" s="42"/>
      <c r="L54" s="17"/>
      <c r="M54" s="9"/>
      <c r="N54" s="9"/>
      <c r="O54" s="9"/>
      <c r="P54" s="9"/>
      <c r="Q54" s="9"/>
      <c r="R54" s="9"/>
      <c r="S54" s="8"/>
      <c r="T54" s="8"/>
      <c r="U54" s="9"/>
      <c r="V54" s="9"/>
    </row>
    <row r="55" spans="1:22" s="2" customFormat="1" x14ac:dyDescent="0.2">
      <c r="A55" s="8"/>
      <c r="B55" s="8"/>
      <c r="C55" s="42"/>
      <c r="D55" s="42"/>
      <c r="E55" s="42"/>
      <c r="F55" s="42"/>
      <c r="G55" s="42"/>
      <c r="H55" s="42"/>
      <c r="I55" s="42"/>
      <c r="J55" s="42"/>
      <c r="K55" s="42"/>
      <c r="L55" s="17"/>
      <c r="M55" s="9"/>
      <c r="N55" s="9"/>
      <c r="O55" s="9"/>
      <c r="P55" s="9"/>
      <c r="Q55" s="9"/>
      <c r="R55" s="9"/>
      <c r="S55" s="8"/>
      <c r="T55" s="8"/>
      <c r="U55" s="9"/>
      <c r="V55" s="9"/>
    </row>
    <row r="56" spans="1:22" s="2" customFormat="1" ht="12" x14ac:dyDescent="0.2">
      <c r="A56" s="10" t="s">
        <v>4</v>
      </c>
      <c r="B56" s="20">
        <v>6.62</v>
      </c>
      <c r="C56" s="53">
        <v>0.22</v>
      </c>
      <c r="D56" s="53">
        <v>0.26</v>
      </c>
      <c r="E56" s="53">
        <v>0.34</v>
      </c>
      <c r="F56" s="53">
        <v>0.45</v>
      </c>
      <c r="G56" s="53">
        <v>0.63</v>
      </c>
      <c r="H56" s="53">
        <v>0.94</v>
      </c>
      <c r="I56" s="53">
        <v>1.5</v>
      </c>
      <c r="J56" s="53">
        <v>2.4500000000000002</v>
      </c>
      <c r="K56" s="53">
        <v>3.28</v>
      </c>
      <c r="L56" s="11"/>
      <c r="M56" s="130" t="s">
        <v>11</v>
      </c>
      <c r="N56" s="131"/>
      <c r="O56" s="131"/>
      <c r="P56" s="138" t="s">
        <v>6</v>
      </c>
      <c r="Q56" s="138"/>
      <c r="R56" s="138"/>
      <c r="S56" s="141">
        <f>AVERAGE(C56:K60)</f>
        <v>1.0519999999999998</v>
      </c>
      <c r="T56" s="141"/>
      <c r="U56" s="13" t="s">
        <v>5</v>
      </c>
      <c r="V56" s="9"/>
    </row>
    <row r="57" spans="1:22" s="2" customFormat="1" ht="12.75" x14ac:dyDescent="0.2">
      <c r="A57" s="14"/>
      <c r="B57" s="20">
        <v>7.59</v>
      </c>
      <c r="C57" s="53">
        <v>0.27</v>
      </c>
      <c r="D57" s="53">
        <v>0.33</v>
      </c>
      <c r="E57" s="53">
        <v>0.37</v>
      </c>
      <c r="F57" s="53">
        <v>0.47</v>
      </c>
      <c r="G57" s="53">
        <v>0.66</v>
      </c>
      <c r="H57" s="53">
        <v>0.99</v>
      </c>
      <c r="I57" s="53">
        <v>1.63</v>
      </c>
      <c r="J57" s="53">
        <v>2.99</v>
      </c>
      <c r="K57" s="53">
        <v>5.39</v>
      </c>
      <c r="L57" s="11"/>
      <c r="M57" s="132"/>
      <c r="N57" s="133"/>
      <c r="O57" s="133"/>
      <c r="P57" s="143" t="s">
        <v>9</v>
      </c>
      <c r="Q57" s="143"/>
      <c r="R57" s="143"/>
      <c r="S57" s="142">
        <f>MEDIAN(C56:K60)</f>
        <v>0.59</v>
      </c>
      <c r="T57" s="142"/>
      <c r="U57" s="15" t="s">
        <v>5</v>
      </c>
      <c r="V57" s="9"/>
    </row>
    <row r="58" spans="1:22" s="2" customFormat="1" ht="12.75" x14ac:dyDescent="0.2">
      <c r="A58" s="14"/>
      <c r="B58" s="20">
        <v>3.15</v>
      </c>
      <c r="C58" s="53">
        <v>0.48</v>
      </c>
      <c r="D58" s="53">
        <v>0.4</v>
      </c>
      <c r="E58" s="53">
        <v>0.41</v>
      </c>
      <c r="F58" s="53">
        <v>0.48</v>
      </c>
      <c r="G58" s="53">
        <v>0.66</v>
      </c>
      <c r="H58" s="53">
        <v>0.94</v>
      </c>
      <c r="I58" s="53">
        <v>1.53</v>
      </c>
      <c r="J58" s="53">
        <v>2.7</v>
      </c>
      <c r="K58" s="53">
        <v>4.59</v>
      </c>
      <c r="L58" s="11"/>
      <c r="M58" s="132"/>
      <c r="N58" s="133"/>
      <c r="O58" s="133"/>
      <c r="P58" s="143" t="s">
        <v>10</v>
      </c>
      <c r="Q58" s="143"/>
      <c r="R58" s="143"/>
      <c r="S58" s="142">
        <f>SMALL(C56:K60,1)</f>
        <v>0.22</v>
      </c>
      <c r="T58" s="142"/>
      <c r="U58" s="15" t="s">
        <v>5</v>
      </c>
      <c r="V58" s="9"/>
    </row>
    <row r="59" spans="1:22" s="2" customFormat="1" ht="12.75" x14ac:dyDescent="0.2">
      <c r="A59" s="14"/>
      <c r="B59" s="20">
        <v>0.5</v>
      </c>
      <c r="C59" s="53">
        <v>0.31</v>
      </c>
      <c r="D59" s="53">
        <v>0.34</v>
      </c>
      <c r="E59" s="53">
        <v>0.37</v>
      </c>
      <c r="F59" s="53">
        <v>0.45</v>
      </c>
      <c r="G59" s="53">
        <v>0.59</v>
      </c>
      <c r="H59" s="53">
        <v>0.81</v>
      </c>
      <c r="I59" s="53">
        <v>1.19</v>
      </c>
      <c r="J59" s="53">
        <v>1.77</v>
      </c>
      <c r="K59" s="53">
        <v>1.76</v>
      </c>
      <c r="L59" s="11"/>
      <c r="M59" s="132"/>
      <c r="N59" s="133"/>
      <c r="O59" s="133"/>
      <c r="P59" s="143" t="s">
        <v>8</v>
      </c>
      <c r="Q59" s="143"/>
      <c r="R59" s="143"/>
      <c r="S59" s="142">
        <f>LARGE(C56:K60,1)</f>
        <v>5.39</v>
      </c>
      <c r="T59" s="142"/>
      <c r="U59" s="15" t="s">
        <v>5</v>
      </c>
      <c r="V59" s="9"/>
    </row>
    <row r="60" spans="1:22" s="2" customFormat="1" ht="12.75" x14ac:dyDescent="0.2">
      <c r="A60" s="14"/>
      <c r="B60" s="20">
        <v>4.95</v>
      </c>
      <c r="C60" s="53">
        <v>0.22</v>
      </c>
      <c r="D60" s="53">
        <v>0.26</v>
      </c>
      <c r="E60" s="53">
        <v>0.32</v>
      </c>
      <c r="F60" s="53">
        <v>0.4</v>
      </c>
      <c r="G60" s="53">
        <v>0.51</v>
      </c>
      <c r="H60" s="53">
        <v>0.66</v>
      </c>
      <c r="I60" s="53">
        <v>0.8</v>
      </c>
      <c r="J60" s="53">
        <v>0.79</v>
      </c>
      <c r="K60" s="53">
        <v>0.43</v>
      </c>
      <c r="L60" s="11"/>
      <c r="M60" s="130" t="s">
        <v>7</v>
      </c>
      <c r="N60" s="131"/>
      <c r="O60" s="131"/>
      <c r="P60" s="138" t="s">
        <v>14</v>
      </c>
      <c r="Q60" s="138"/>
      <c r="R60" s="138"/>
      <c r="S60" s="141">
        <f>S58/S56</f>
        <v>0.20912547528517114</v>
      </c>
      <c r="T60" s="141"/>
      <c r="U60" s="13"/>
      <c r="V60" s="9"/>
    </row>
    <row r="61" spans="1:22" s="2" customFormat="1" x14ac:dyDescent="0.2">
      <c r="A61" s="128" t="s">
        <v>12</v>
      </c>
      <c r="B61" s="128"/>
      <c r="C61" s="12">
        <f t="shared" ref="C61:K61" si="5">AVERAGE(C56:C60)</f>
        <v>0.3</v>
      </c>
      <c r="D61" s="12">
        <f t="shared" si="5"/>
        <v>0.318</v>
      </c>
      <c r="E61" s="12">
        <f t="shared" si="5"/>
        <v>0.36199999999999999</v>
      </c>
      <c r="F61" s="12">
        <f t="shared" si="5"/>
        <v>0.45</v>
      </c>
      <c r="G61" s="12">
        <f t="shared" si="5"/>
        <v>0.61</v>
      </c>
      <c r="H61" s="12">
        <f t="shared" si="5"/>
        <v>0.86799999999999999</v>
      </c>
      <c r="I61" s="12">
        <f t="shared" si="5"/>
        <v>1.3299999999999998</v>
      </c>
      <c r="J61" s="12">
        <f t="shared" si="5"/>
        <v>2.1399999999999997</v>
      </c>
      <c r="K61" s="12">
        <f t="shared" si="5"/>
        <v>3.09</v>
      </c>
      <c r="L61" s="11"/>
      <c r="M61" s="134"/>
      <c r="N61" s="135"/>
      <c r="O61" s="135"/>
      <c r="P61" s="137" t="s">
        <v>15</v>
      </c>
      <c r="Q61" s="137"/>
      <c r="R61" s="137"/>
      <c r="S61" s="136">
        <f>S58/S59</f>
        <v>4.0816326530612249E-2</v>
      </c>
      <c r="T61" s="136"/>
      <c r="U61" s="16"/>
      <c r="V61" s="9"/>
    </row>
    <row r="62" spans="1:22" s="2" customFormat="1" ht="12.75" x14ac:dyDescent="0.2">
      <c r="A62" s="14"/>
      <c r="B62" s="20">
        <v>4.8899999999999997</v>
      </c>
      <c r="C62" s="35"/>
      <c r="D62" s="35"/>
      <c r="E62" s="35"/>
      <c r="F62" s="35"/>
      <c r="G62" s="35"/>
      <c r="H62" s="35"/>
      <c r="I62" s="35"/>
      <c r="J62" s="35"/>
      <c r="K62" s="35"/>
      <c r="L62" s="11"/>
      <c r="M62" s="139" t="s">
        <v>13</v>
      </c>
      <c r="N62" s="140"/>
      <c r="O62" s="140"/>
      <c r="P62" s="140"/>
      <c r="Q62" s="140"/>
      <c r="R62" s="140"/>
      <c r="S62" s="136">
        <f>(COUNTIF(C56:K60,"&gt;2")/COUNT(C56:K60))*100</f>
        <v>13.333333333333334</v>
      </c>
      <c r="T62" s="136"/>
      <c r="U62" s="16" t="s">
        <v>5</v>
      </c>
      <c r="V62" s="9"/>
    </row>
    <row r="63" spans="1:22" s="2" customFormat="1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17"/>
      <c r="M63" s="9"/>
      <c r="N63" s="9"/>
      <c r="O63" s="9"/>
      <c r="P63" s="9"/>
      <c r="Q63" s="9"/>
      <c r="R63" s="9"/>
      <c r="S63" s="8"/>
      <c r="T63" s="8"/>
      <c r="U63" s="9"/>
      <c r="V63" s="9"/>
    </row>
    <row r="64" spans="1:22" hidden="1" x14ac:dyDescent="0.2"/>
    <row r="65" ht="11.25" hidden="1" customHeight="1" x14ac:dyDescent="0.2"/>
    <row r="66" ht="11.25" hidden="1" customHeight="1" x14ac:dyDescent="0.2"/>
    <row r="67" ht="11.25" hidden="1" customHeight="1" x14ac:dyDescent="0.2"/>
    <row r="68" ht="11.25" hidden="1" customHeight="1" x14ac:dyDescent="0.2"/>
  </sheetData>
  <mergeCells count="91">
    <mergeCell ref="M62:R62"/>
    <mergeCell ref="S62:T62"/>
    <mergeCell ref="S59:T59"/>
    <mergeCell ref="M60:O61"/>
    <mergeCell ref="P60:R60"/>
    <mergeCell ref="S60:T60"/>
    <mergeCell ref="A61:B61"/>
    <mergeCell ref="P61:R61"/>
    <mergeCell ref="S61:T61"/>
    <mergeCell ref="M53:R53"/>
    <mergeCell ref="S53:T53"/>
    <mergeCell ref="M56:O59"/>
    <mergeCell ref="P56:R56"/>
    <mergeCell ref="S56:T56"/>
    <mergeCell ref="P57:R57"/>
    <mergeCell ref="S57:T57"/>
    <mergeCell ref="P58:R58"/>
    <mergeCell ref="S58:T58"/>
    <mergeCell ref="P59:R59"/>
    <mergeCell ref="M51:O52"/>
    <mergeCell ref="P51:R51"/>
    <mergeCell ref="S51:T51"/>
    <mergeCell ref="A52:B52"/>
    <mergeCell ref="P52:R52"/>
    <mergeCell ref="S52:T52"/>
    <mergeCell ref="M44:R44"/>
    <mergeCell ref="S44:T44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42:O43"/>
    <mergeCell ref="P42:R42"/>
    <mergeCell ref="S42:T42"/>
    <mergeCell ref="A43:B43"/>
    <mergeCell ref="P43:R43"/>
    <mergeCell ref="S43:T43"/>
    <mergeCell ref="M35:R35"/>
    <mergeCell ref="S35:T35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33:O34"/>
    <mergeCell ref="P33:R33"/>
    <mergeCell ref="S33:T33"/>
    <mergeCell ref="A34:B34"/>
    <mergeCell ref="P34:R34"/>
    <mergeCell ref="S34:T34"/>
    <mergeCell ref="M26:R26"/>
    <mergeCell ref="S26:T26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24:O25"/>
    <mergeCell ref="P24:R24"/>
    <mergeCell ref="S24:T24"/>
    <mergeCell ref="A25:B25"/>
    <mergeCell ref="P25:R25"/>
    <mergeCell ref="S25:T25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A17:B17"/>
    <mergeCell ref="N17:U17"/>
    <mergeCell ref="A18:C18"/>
    <mergeCell ref="N18:P18"/>
    <mergeCell ref="Q18:S18"/>
    <mergeCell ref="T18:U18"/>
  </mergeCells>
  <conditionalFormatting sqref="C20:K24 C29:K33 C38:K42 C47:K51 C56:K60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scale="94" orientation="portrait" r:id="rId1"/>
  <headerFooter>
    <oddHeader>&amp;LRum 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8"/>
  <sheetViews>
    <sheetView topLeftCell="A13" zoomScaleNormal="100" zoomScaleSheetLayoutView="100" zoomScalePageLayoutView="70" workbookViewId="0">
      <selection activeCell="C56" sqref="A1:XFD1048576"/>
    </sheetView>
  </sheetViews>
  <sheetFormatPr defaultColWidth="0" defaultRowHeight="11.25" customHeight="1" zeroHeight="1" x14ac:dyDescent="0.2"/>
  <cols>
    <col min="1" max="1" width="6.5703125" style="4" customWidth="1"/>
    <col min="2" max="2" width="1" style="4" customWidth="1"/>
    <col min="3" max="10" width="4.85546875" style="5" customWidth="1"/>
    <col min="11" max="11" width="4.85546875" style="5" bestFit="1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5703125" style="5" customWidth="1"/>
    <col min="22" max="22" width="1.28515625" style="5" customWidth="1"/>
    <col min="23" max="23" width="0" style="5" hidden="1" customWidth="1"/>
    <col min="24" max="16384" width="9.140625" style="5" hidden="1"/>
  </cols>
  <sheetData>
    <row r="1" spans="1:22" x14ac:dyDescent="0.2">
      <c r="A1" s="6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1:22" x14ac:dyDescent="0.2">
      <c r="A2" s="6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1:22" x14ac:dyDescent="0.2">
      <c r="A3" s="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1:22" x14ac:dyDescent="0.2">
      <c r="A4" s="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1:22" x14ac:dyDescent="0.2">
      <c r="A5" s="6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1:22" x14ac:dyDescent="0.2">
      <c r="A6" s="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1:22" x14ac:dyDescent="0.2">
      <c r="A7" s="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1:22" x14ac:dyDescent="0.2">
      <c r="A8" s="6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1:22" x14ac:dyDescent="0.2">
      <c r="A9" s="6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1:22" x14ac:dyDescent="0.2">
      <c r="A10" s="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1:22" x14ac:dyDescent="0.2">
      <c r="A11" s="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1:22" x14ac:dyDescent="0.2">
      <c r="A12" s="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1:22" x14ac:dyDescent="0.2">
      <c r="A13" s="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1:22" x14ac:dyDescent="0.2">
      <c r="A14" s="6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1:22" x14ac:dyDescent="0.2">
      <c r="A15" s="6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1:22" x14ac:dyDescent="0.2">
      <c r="A16" s="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145" t="s">
        <v>26</v>
      </c>
      <c r="B17" s="145"/>
      <c r="C17" s="27"/>
      <c r="D17" s="30"/>
      <c r="E17" s="30">
        <v>3.5</v>
      </c>
      <c r="F17" s="30">
        <f t="shared" ref="F17:K17" si="0">E17-$D$18</f>
        <v>3</v>
      </c>
      <c r="G17" s="30">
        <f t="shared" si="0"/>
        <v>2.5</v>
      </c>
      <c r="H17" s="30">
        <f t="shared" si="0"/>
        <v>2</v>
      </c>
      <c r="I17" s="30">
        <f t="shared" si="0"/>
        <v>1.5</v>
      </c>
      <c r="J17" s="30">
        <f t="shared" si="0"/>
        <v>1</v>
      </c>
      <c r="K17" s="30">
        <f t="shared" si="0"/>
        <v>0.5</v>
      </c>
      <c r="L17" s="33" t="s">
        <v>27</v>
      </c>
      <c r="M17" s="26" t="s">
        <v>17</v>
      </c>
      <c r="N17" s="144" t="s">
        <v>29</v>
      </c>
      <c r="O17" s="144"/>
      <c r="P17" s="144"/>
      <c r="Q17" s="144"/>
      <c r="R17" s="144"/>
      <c r="S17" s="144"/>
      <c r="T17" s="144"/>
      <c r="U17" s="144"/>
      <c r="V17" s="9"/>
    </row>
    <row r="18" spans="1:23" s="2" customFormat="1" x14ac:dyDescent="0.2">
      <c r="A18" s="151" t="s">
        <v>25</v>
      </c>
      <c r="B18" s="151"/>
      <c r="C18" s="151"/>
      <c r="D18" s="25">
        <v>0.5</v>
      </c>
      <c r="E18" s="31" t="s">
        <v>22</v>
      </c>
      <c r="F18" s="22"/>
      <c r="G18" s="22"/>
      <c r="H18" s="22"/>
      <c r="I18" s="22"/>
      <c r="J18" s="22"/>
      <c r="K18" s="22"/>
      <c r="L18" s="22"/>
      <c r="M18" s="32" t="s">
        <v>23</v>
      </c>
      <c r="N18" s="144" t="s">
        <v>19</v>
      </c>
      <c r="O18" s="144"/>
      <c r="P18" s="144"/>
      <c r="Q18" s="147" t="s">
        <v>24</v>
      </c>
      <c r="R18" s="147"/>
      <c r="S18" s="147"/>
      <c r="T18" s="144" t="s">
        <v>18</v>
      </c>
      <c r="U18" s="144"/>
      <c r="V18" s="9"/>
    </row>
    <row r="19" spans="1:23" s="2" customFormat="1" x14ac:dyDescent="0.2">
      <c r="A19" s="28"/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3"/>
      <c r="N19" s="23"/>
      <c r="O19" s="23"/>
      <c r="P19" s="23"/>
      <c r="Q19" s="23"/>
      <c r="R19" s="23"/>
      <c r="S19" s="24"/>
      <c r="T19" s="24"/>
      <c r="U19" s="23"/>
      <c r="V19" s="9"/>
    </row>
    <row r="20" spans="1:23" s="2" customFormat="1" x14ac:dyDescent="0.2">
      <c r="A20" s="10" t="s">
        <v>0</v>
      </c>
      <c r="B20" s="19"/>
      <c r="C20" s="41">
        <v>0.05</v>
      </c>
      <c r="D20" s="41">
        <v>0.06</v>
      </c>
      <c r="E20" s="41">
        <v>7.0000000000000007E-2</v>
      </c>
      <c r="F20" s="41">
        <v>0.09</v>
      </c>
      <c r="G20" s="41">
        <v>0.22</v>
      </c>
      <c r="H20" s="41">
        <v>0.5</v>
      </c>
      <c r="I20" s="41"/>
      <c r="J20" s="41"/>
      <c r="K20" s="20"/>
      <c r="L20" s="11"/>
      <c r="M20" s="130" t="s">
        <v>11</v>
      </c>
      <c r="N20" s="131"/>
      <c r="O20" s="131"/>
      <c r="P20" s="138" t="s">
        <v>6</v>
      </c>
      <c r="Q20" s="138"/>
      <c r="R20" s="138"/>
      <c r="S20" s="141">
        <f>AVERAGE(C20:J22)</f>
        <v>0.5485714285714286</v>
      </c>
      <c r="T20" s="141"/>
      <c r="U20" s="13" t="s">
        <v>5</v>
      </c>
      <c r="V20" s="9"/>
    </row>
    <row r="21" spans="1:23" s="2" customFormat="1" ht="12.75" x14ac:dyDescent="0.2">
      <c r="A21" s="14"/>
      <c r="B21" s="21"/>
      <c r="C21" s="41">
        <v>0.04</v>
      </c>
      <c r="D21" s="41">
        <v>0.05</v>
      </c>
      <c r="E21" s="41">
        <v>7.0000000000000007E-2</v>
      </c>
      <c r="F21" s="41">
        <v>0.09</v>
      </c>
      <c r="G21" s="41">
        <v>0.22</v>
      </c>
      <c r="H21" s="41">
        <v>0.73</v>
      </c>
      <c r="I21" s="41">
        <v>1.77</v>
      </c>
      <c r="J21" s="41"/>
      <c r="K21" s="20"/>
      <c r="L21" s="11"/>
      <c r="M21" s="132"/>
      <c r="N21" s="133"/>
      <c r="O21" s="133"/>
      <c r="P21" s="143" t="s">
        <v>9</v>
      </c>
      <c r="Q21" s="143"/>
      <c r="R21" s="143"/>
      <c r="S21" s="142">
        <f>MEDIAN(C20:J22)</f>
        <v>0.09</v>
      </c>
      <c r="T21" s="142"/>
      <c r="U21" s="15" t="s">
        <v>5</v>
      </c>
      <c r="V21" s="9"/>
    </row>
    <row r="22" spans="1:23" s="2" customFormat="1" ht="12.75" x14ac:dyDescent="0.2">
      <c r="A22" s="14"/>
      <c r="B22" s="21"/>
      <c r="C22" s="41">
        <v>0.04</v>
      </c>
      <c r="D22" s="41">
        <v>0.05</v>
      </c>
      <c r="E22" s="41">
        <v>0.06</v>
      </c>
      <c r="F22" s="41">
        <v>0.08</v>
      </c>
      <c r="G22" s="41">
        <v>0.14000000000000001</v>
      </c>
      <c r="H22" s="41">
        <v>0.85</v>
      </c>
      <c r="I22" s="41">
        <v>2.72</v>
      </c>
      <c r="J22" s="41">
        <v>3.62</v>
      </c>
      <c r="K22" s="20"/>
      <c r="L22" s="11"/>
      <c r="M22" s="132"/>
      <c r="N22" s="133"/>
      <c r="O22" s="133"/>
      <c r="P22" s="143" t="s">
        <v>10</v>
      </c>
      <c r="Q22" s="143"/>
      <c r="R22" s="143"/>
      <c r="S22" s="142">
        <f>SMALL(C20:J22,1)</f>
        <v>0.04</v>
      </c>
      <c r="T22" s="142"/>
      <c r="U22" s="15" t="s">
        <v>5</v>
      </c>
      <c r="V22" s="9"/>
    </row>
    <row r="23" spans="1:23" s="2" customFormat="1" x14ac:dyDescent="0.2">
      <c r="A23" s="128" t="s">
        <v>12</v>
      </c>
      <c r="B23" s="128"/>
      <c r="C23" s="12">
        <f t="shared" ref="C23:J23" si="1">AVERAGE(C20:C22)</f>
        <v>4.3333333333333335E-2</v>
      </c>
      <c r="D23" s="12">
        <f t="shared" si="1"/>
        <v>5.3333333333333337E-2</v>
      </c>
      <c r="E23" s="12">
        <f t="shared" si="1"/>
        <v>6.6666666666666666E-2</v>
      </c>
      <c r="F23" s="12">
        <f t="shared" si="1"/>
        <v>8.666666666666667E-2</v>
      </c>
      <c r="G23" s="12">
        <f t="shared" si="1"/>
        <v>0.19333333333333336</v>
      </c>
      <c r="H23" s="12">
        <f t="shared" si="1"/>
        <v>0.69333333333333336</v>
      </c>
      <c r="I23" s="12">
        <f t="shared" si="1"/>
        <v>2.2450000000000001</v>
      </c>
      <c r="J23" s="12">
        <f t="shared" si="1"/>
        <v>3.62</v>
      </c>
      <c r="K23" s="20"/>
      <c r="L23" s="11"/>
      <c r="M23" s="132"/>
      <c r="N23" s="133"/>
      <c r="O23" s="133"/>
      <c r="P23" s="143" t="s">
        <v>8</v>
      </c>
      <c r="Q23" s="143"/>
      <c r="R23" s="143"/>
      <c r="S23" s="142">
        <f>LARGE(C20:J22,1)</f>
        <v>3.62</v>
      </c>
      <c r="T23" s="142"/>
      <c r="U23" s="15" t="s">
        <v>5</v>
      </c>
      <c r="V23" s="9"/>
    </row>
    <row r="24" spans="1:23" s="2" customFormat="1" ht="12.75" x14ac:dyDescent="0.2">
      <c r="A24" s="14"/>
      <c r="B24" s="21"/>
      <c r="C24" s="44"/>
      <c r="D24" s="44"/>
      <c r="E24" s="44"/>
      <c r="F24" s="44"/>
      <c r="G24" s="44"/>
      <c r="H24" s="44"/>
      <c r="I24" s="44"/>
      <c r="J24" s="44"/>
      <c r="K24" s="20"/>
      <c r="L24" s="11"/>
      <c r="M24" s="130" t="s">
        <v>7</v>
      </c>
      <c r="N24" s="131"/>
      <c r="O24" s="131"/>
      <c r="P24" s="138" t="s">
        <v>14</v>
      </c>
      <c r="Q24" s="138"/>
      <c r="R24" s="138"/>
      <c r="S24" s="141">
        <f>S22/S20</f>
        <v>7.2916666666666671E-2</v>
      </c>
      <c r="T24" s="141"/>
      <c r="U24" s="13"/>
      <c r="V24" s="9"/>
    </row>
    <row r="25" spans="1:23" s="2" customFormat="1" x14ac:dyDescent="0.2">
      <c r="A25" s="9"/>
      <c r="B25" s="9"/>
      <c r="C25" s="42"/>
      <c r="D25" s="42"/>
      <c r="E25" s="42"/>
      <c r="F25" s="42"/>
      <c r="G25" s="42"/>
      <c r="H25" s="42"/>
      <c r="I25" s="42"/>
      <c r="J25" s="42"/>
      <c r="K25" s="36"/>
      <c r="L25" s="11"/>
      <c r="M25" s="134"/>
      <c r="N25" s="135"/>
      <c r="O25" s="135"/>
      <c r="P25" s="137" t="s">
        <v>15</v>
      </c>
      <c r="Q25" s="137"/>
      <c r="R25" s="137"/>
      <c r="S25" s="136">
        <f>S22/S23</f>
        <v>1.1049723756906077E-2</v>
      </c>
      <c r="T25" s="136"/>
      <c r="U25" s="16"/>
      <c r="V25" s="9"/>
    </row>
    <row r="26" spans="1:23" s="2" customFormat="1" ht="12.75" x14ac:dyDescent="0.2">
      <c r="A26" s="14"/>
      <c r="B26" s="21"/>
      <c r="C26" s="44"/>
      <c r="D26" s="44"/>
      <c r="E26" s="44"/>
      <c r="F26" s="44"/>
      <c r="G26" s="44"/>
      <c r="H26" s="44"/>
      <c r="I26" s="44"/>
      <c r="J26" s="44"/>
      <c r="K26" s="20"/>
      <c r="L26" s="11"/>
      <c r="M26" s="139" t="s">
        <v>13</v>
      </c>
      <c r="N26" s="140"/>
      <c r="O26" s="140"/>
      <c r="P26" s="140"/>
      <c r="Q26" s="140"/>
      <c r="R26" s="140"/>
      <c r="S26" s="136">
        <f>(COUNTIF(C20:J22,"&gt;2")/COUNT(C20:J22))*100</f>
        <v>9.5238095238095237</v>
      </c>
      <c r="T26" s="136"/>
      <c r="U26" s="16" t="s">
        <v>5</v>
      </c>
      <c r="V26" s="9"/>
    </row>
    <row r="27" spans="1:23" s="2" customFormat="1" x14ac:dyDescent="0.2">
      <c r="A27" s="9"/>
      <c r="B27" s="9"/>
      <c r="C27" s="42"/>
      <c r="D27" s="42"/>
      <c r="E27" s="42"/>
      <c r="F27" s="42"/>
      <c r="G27" s="42"/>
      <c r="H27" s="42"/>
      <c r="I27" s="42"/>
      <c r="J27" s="42"/>
      <c r="K27" s="9"/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A28" s="9"/>
      <c r="B28" s="9"/>
      <c r="C28" s="42"/>
      <c r="D28" s="42"/>
      <c r="E28" s="42"/>
      <c r="F28" s="42"/>
      <c r="G28" s="42"/>
      <c r="H28" s="42"/>
      <c r="I28" s="42"/>
      <c r="J28" s="42"/>
      <c r="K28" s="9"/>
      <c r="L28" s="17"/>
      <c r="M28" s="9"/>
      <c r="N28" s="9"/>
      <c r="O28" s="9"/>
      <c r="P28" s="9"/>
      <c r="Q28" s="9"/>
      <c r="R28" s="9"/>
      <c r="S28" s="8"/>
      <c r="T28" s="8"/>
      <c r="U28" s="9"/>
      <c r="V28" s="9"/>
      <c r="W28" s="3"/>
    </row>
    <row r="29" spans="1:23" s="2" customFormat="1" x14ac:dyDescent="0.2">
      <c r="A29" s="10" t="s">
        <v>1</v>
      </c>
      <c r="B29" s="19"/>
      <c r="C29" s="41">
        <v>0.06</v>
      </c>
      <c r="D29" s="41">
        <v>7.0000000000000007E-2</v>
      </c>
      <c r="E29" s="41">
        <v>0.08</v>
      </c>
      <c r="F29" s="41">
        <v>0.14000000000000001</v>
      </c>
      <c r="G29" s="41">
        <v>0.32</v>
      </c>
      <c r="H29" s="41">
        <v>0.67</v>
      </c>
      <c r="I29" s="41"/>
      <c r="J29" s="41"/>
      <c r="K29" s="20"/>
      <c r="L29" s="11"/>
      <c r="M29" s="130" t="s">
        <v>11</v>
      </c>
      <c r="N29" s="131"/>
      <c r="O29" s="131"/>
      <c r="P29" s="138" t="s">
        <v>6</v>
      </c>
      <c r="Q29" s="138"/>
      <c r="R29" s="138"/>
      <c r="S29" s="141">
        <f>AVERAGE(C29:J31)</f>
        <v>0.64809523809523806</v>
      </c>
      <c r="T29" s="141"/>
      <c r="U29" s="13" t="s">
        <v>5</v>
      </c>
      <c r="V29" s="9"/>
    </row>
    <row r="30" spans="1:23" s="2" customFormat="1" ht="12.75" x14ac:dyDescent="0.2">
      <c r="A30" s="14"/>
      <c r="B30" s="21"/>
      <c r="C30" s="41">
        <v>0.05</v>
      </c>
      <c r="D30" s="41">
        <v>0.06</v>
      </c>
      <c r="E30" s="41">
        <v>0.08</v>
      </c>
      <c r="F30" s="41">
        <v>0.12</v>
      </c>
      <c r="G30" s="41">
        <v>0.35</v>
      </c>
      <c r="H30" s="41">
        <v>0.97</v>
      </c>
      <c r="I30" s="41">
        <v>2.0099999999999998</v>
      </c>
      <c r="J30" s="41"/>
      <c r="K30" s="20"/>
      <c r="L30" s="11"/>
      <c r="M30" s="132"/>
      <c r="N30" s="133"/>
      <c r="O30" s="133"/>
      <c r="P30" s="143" t="s">
        <v>9</v>
      </c>
      <c r="Q30" s="143"/>
      <c r="R30" s="143"/>
      <c r="S30" s="142">
        <f>MEDIAN(C29:J31)</f>
        <v>0.12</v>
      </c>
      <c r="T30" s="142"/>
      <c r="U30" s="15" t="s">
        <v>5</v>
      </c>
      <c r="V30" s="9"/>
    </row>
    <row r="31" spans="1:23" s="2" customFormat="1" ht="12.75" x14ac:dyDescent="0.2">
      <c r="A31" s="14"/>
      <c r="B31" s="21"/>
      <c r="C31" s="41">
        <v>0.05</v>
      </c>
      <c r="D31" s="41">
        <v>0.06</v>
      </c>
      <c r="E31" s="41">
        <v>7.0000000000000007E-2</v>
      </c>
      <c r="F31" s="41">
        <v>0.09</v>
      </c>
      <c r="G31" s="41">
        <v>0.21</v>
      </c>
      <c r="H31" s="41">
        <v>1.1399999999999999</v>
      </c>
      <c r="I31" s="41">
        <v>3.11</v>
      </c>
      <c r="J31" s="41">
        <v>3.9</v>
      </c>
      <c r="K31" s="20"/>
      <c r="L31" s="11"/>
      <c r="M31" s="132"/>
      <c r="N31" s="133"/>
      <c r="O31" s="133"/>
      <c r="P31" s="143" t="s">
        <v>10</v>
      </c>
      <c r="Q31" s="143"/>
      <c r="R31" s="143"/>
      <c r="S31" s="142">
        <f>SMALL(C29:J31,1)</f>
        <v>0.05</v>
      </c>
      <c r="T31" s="142"/>
      <c r="U31" s="15" t="s">
        <v>5</v>
      </c>
      <c r="V31" s="9"/>
    </row>
    <row r="32" spans="1:23" s="2" customFormat="1" x14ac:dyDescent="0.2">
      <c r="A32" s="128" t="s">
        <v>12</v>
      </c>
      <c r="B32" s="128"/>
      <c r="C32" s="12">
        <f t="shared" ref="C32:J32" si="2">AVERAGE(C29:C31)</f>
        <v>5.3333333333333337E-2</v>
      </c>
      <c r="D32" s="12">
        <f t="shared" si="2"/>
        <v>6.3333333333333339E-2</v>
      </c>
      <c r="E32" s="12">
        <f t="shared" si="2"/>
        <v>7.6666666666666675E-2</v>
      </c>
      <c r="F32" s="12">
        <f t="shared" si="2"/>
        <v>0.11666666666666665</v>
      </c>
      <c r="G32" s="12">
        <f t="shared" si="2"/>
        <v>0.29333333333333328</v>
      </c>
      <c r="H32" s="12">
        <f t="shared" si="2"/>
        <v>0.92666666666666675</v>
      </c>
      <c r="I32" s="12">
        <f t="shared" si="2"/>
        <v>2.5599999999999996</v>
      </c>
      <c r="J32" s="12">
        <f t="shared" si="2"/>
        <v>3.9</v>
      </c>
      <c r="K32" s="36"/>
      <c r="L32" s="11"/>
      <c r="M32" s="132"/>
      <c r="N32" s="133"/>
      <c r="O32" s="133"/>
      <c r="P32" s="143" t="s">
        <v>8</v>
      </c>
      <c r="Q32" s="143"/>
      <c r="R32" s="143"/>
      <c r="S32" s="142">
        <f>LARGE(C29:J31,1)</f>
        <v>3.9</v>
      </c>
      <c r="T32" s="142"/>
      <c r="U32" s="15" t="s">
        <v>5</v>
      </c>
      <c r="V32" s="9"/>
    </row>
    <row r="33" spans="1:22" s="2" customFormat="1" ht="12.75" x14ac:dyDescent="0.2">
      <c r="A33" s="14"/>
      <c r="B33" s="21"/>
      <c r="C33" s="44"/>
      <c r="D33" s="44"/>
      <c r="E33" s="44"/>
      <c r="F33" s="44"/>
      <c r="G33" s="44"/>
      <c r="H33" s="44"/>
      <c r="I33" s="44"/>
      <c r="J33" s="44"/>
      <c r="K33" s="20"/>
      <c r="L33" s="11"/>
      <c r="M33" s="130" t="s">
        <v>7</v>
      </c>
      <c r="N33" s="131"/>
      <c r="O33" s="131"/>
      <c r="P33" s="138" t="s">
        <v>14</v>
      </c>
      <c r="Q33" s="138"/>
      <c r="R33" s="138"/>
      <c r="S33" s="141">
        <f>S31/S29</f>
        <v>7.7149155033063938E-2</v>
      </c>
      <c r="T33" s="141"/>
      <c r="U33" s="13"/>
      <c r="V33" s="9"/>
    </row>
    <row r="34" spans="1:22" s="2" customFormat="1" x14ac:dyDescent="0.2">
      <c r="A34" s="9"/>
      <c r="B34" s="9"/>
      <c r="C34" s="42"/>
      <c r="D34" s="42"/>
      <c r="E34" s="42"/>
      <c r="F34" s="42"/>
      <c r="G34" s="42"/>
      <c r="H34" s="42"/>
      <c r="I34" s="42"/>
      <c r="J34" s="42"/>
      <c r="K34" s="9"/>
      <c r="L34" s="11"/>
      <c r="M34" s="134"/>
      <c r="N34" s="135"/>
      <c r="O34" s="135"/>
      <c r="P34" s="137" t="s">
        <v>15</v>
      </c>
      <c r="Q34" s="137"/>
      <c r="R34" s="137"/>
      <c r="S34" s="136">
        <f>S31/S32</f>
        <v>1.2820512820512822E-2</v>
      </c>
      <c r="T34" s="136"/>
      <c r="U34" s="16"/>
      <c r="V34" s="9"/>
    </row>
    <row r="35" spans="1:22" s="2" customFormat="1" ht="12.75" x14ac:dyDescent="0.2">
      <c r="A35" s="14"/>
      <c r="B35" s="21"/>
      <c r="C35" s="44"/>
      <c r="D35" s="44"/>
      <c r="E35" s="44"/>
      <c r="F35" s="44"/>
      <c r="G35" s="44"/>
      <c r="H35" s="44"/>
      <c r="I35" s="44"/>
      <c r="J35" s="44"/>
      <c r="K35" s="20"/>
      <c r="L35" s="11"/>
      <c r="M35" s="139" t="s">
        <v>13</v>
      </c>
      <c r="N35" s="140"/>
      <c r="O35" s="140"/>
      <c r="P35" s="140"/>
      <c r="Q35" s="140"/>
      <c r="R35" s="140"/>
      <c r="S35" s="136">
        <f>(COUNTIF(C29:J31,"&gt;2")/COUNT(C29:J31))*100</f>
        <v>14.285714285714285</v>
      </c>
      <c r="T35" s="136"/>
      <c r="U35" s="16" t="s">
        <v>5</v>
      </c>
      <c r="V35" s="9"/>
    </row>
    <row r="36" spans="1:22" s="2" customFormat="1" x14ac:dyDescent="0.2">
      <c r="A36" s="9"/>
      <c r="B36" s="9"/>
      <c r="C36" s="42"/>
      <c r="D36" s="42"/>
      <c r="E36" s="42"/>
      <c r="F36" s="42"/>
      <c r="G36" s="42"/>
      <c r="H36" s="42"/>
      <c r="I36" s="42"/>
      <c r="J36" s="42"/>
      <c r="K36" s="9"/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9"/>
      <c r="B37" s="9"/>
      <c r="C37" s="42"/>
      <c r="D37" s="42"/>
      <c r="E37" s="42"/>
      <c r="F37" s="42"/>
      <c r="G37" s="42"/>
      <c r="H37" s="42"/>
      <c r="I37" s="42"/>
      <c r="J37" s="42"/>
      <c r="K37" s="9"/>
      <c r="L37" s="17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s="2" customFormat="1" x14ac:dyDescent="0.2">
      <c r="A38" s="10" t="s">
        <v>2</v>
      </c>
      <c r="B38" s="19"/>
      <c r="C38" s="41">
        <v>0.06</v>
      </c>
      <c r="D38" s="41">
        <v>7.0000000000000007E-2</v>
      </c>
      <c r="E38" s="41">
        <v>0.1</v>
      </c>
      <c r="F38" s="41">
        <v>0.23</v>
      </c>
      <c r="G38" s="41">
        <v>0.46</v>
      </c>
      <c r="H38" s="41">
        <v>0.81</v>
      </c>
      <c r="I38" s="41"/>
      <c r="J38" s="41"/>
      <c r="K38" s="20"/>
      <c r="L38" s="11"/>
      <c r="M38" s="130" t="s">
        <v>11</v>
      </c>
      <c r="N38" s="131"/>
      <c r="O38" s="131"/>
      <c r="P38" s="138" t="s">
        <v>6</v>
      </c>
      <c r="Q38" s="138"/>
      <c r="R38" s="138"/>
      <c r="S38" s="141">
        <f>AVERAGE(C38:J40)</f>
        <v>0.74952380952380948</v>
      </c>
      <c r="T38" s="141"/>
      <c r="U38" s="13" t="s">
        <v>5</v>
      </c>
      <c r="V38" s="9"/>
    </row>
    <row r="39" spans="1:22" s="2" customFormat="1" ht="12.75" x14ac:dyDescent="0.2">
      <c r="A39" s="14"/>
      <c r="B39" s="21"/>
      <c r="C39" s="41">
        <v>0.06</v>
      </c>
      <c r="D39" s="41">
        <v>0.06</v>
      </c>
      <c r="E39" s="41">
        <v>0.09</v>
      </c>
      <c r="F39" s="41">
        <v>0.22</v>
      </c>
      <c r="G39" s="41">
        <v>0.51</v>
      </c>
      <c r="H39" s="41">
        <v>1.1599999999999999</v>
      </c>
      <c r="I39" s="41">
        <v>2.12</v>
      </c>
      <c r="J39" s="41"/>
      <c r="K39" s="20"/>
      <c r="L39" s="11"/>
      <c r="M39" s="132"/>
      <c r="N39" s="133"/>
      <c r="O39" s="133"/>
      <c r="P39" s="143" t="s">
        <v>9</v>
      </c>
      <c r="Q39" s="143"/>
      <c r="R39" s="143"/>
      <c r="S39" s="142">
        <f>MEDIAN(C38:J40)</f>
        <v>0.22</v>
      </c>
      <c r="T39" s="142"/>
      <c r="U39" s="15" t="s">
        <v>5</v>
      </c>
      <c r="V39" s="9"/>
    </row>
    <row r="40" spans="1:22" s="2" customFormat="1" ht="12.75" x14ac:dyDescent="0.2">
      <c r="A40" s="14"/>
      <c r="B40" s="21"/>
      <c r="C40" s="41">
        <v>0.05</v>
      </c>
      <c r="D40" s="41">
        <v>0.06</v>
      </c>
      <c r="E40" s="41">
        <v>0.08</v>
      </c>
      <c r="F40" s="41">
        <v>0.1</v>
      </c>
      <c r="G40" s="41">
        <v>0.31</v>
      </c>
      <c r="H40" s="41">
        <v>1.38</v>
      </c>
      <c r="I40" s="41">
        <v>3.41</v>
      </c>
      <c r="J40" s="41">
        <v>4.4000000000000004</v>
      </c>
      <c r="K40" s="20"/>
      <c r="L40" s="11"/>
      <c r="M40" s="132"/>
      <c r="N40" s="133"/>
      <c r="O40" s="133"/>
      <c r="P40" s="143" t="s">
        <v>10</v>
      </c>
      <c r="Q40" s="143"/>
      <c r="R40" s="143"/>
      <c r="S40" s="142">
        <f>SMALL(C38:J40,1)</f>
        <v>0.05</v>
      </c>
      <c r="T40" s="142"/>
      <c r="U40" s="15" t="s">
        <v>5</v>
      </c>
      <c r="V40" s="9"/>
    </row>
    <row r="41" spans="1:22" s="2" customFormat="1" x14ac:dyDescent="0.2">
      <c r="A41" s="128" t="s">
        <v>12</v>
      </c>
      <c r="B41" s="128"/>
      <c r="C41" s="12">
        <f t="shared" ref="C41:J41" si="3">AVERAGE(C38:C40)</f>
        <v>5.6666666666666664E-2</v>
      </c>
      <c r="D41" s="12">
        <f t="shared" si="3"/>
        <v>6.3333333333333339E-2</v>
      </c>
      <c r="E41" s="12">
        <f t="shared" si="3"/>
        <v>9.0000000000000011E-2</v>
      </c>
      <c r="F41" s="12">
        <f t="shared" si="3"/>
        <v>0.18333333333333335</v>
      </c>
      <c r="G41" s="12">
        <f t="shared" si="3"/>
        <v>0.42666666666666669</v>
      </c>
      <c r="H41" s="12">
        <f t="shared" si="3"/>
        <v>1.1166666666666665</v>
      </c>
      <c r="I41" s="12">
        <f t="shared" si="3"/>
        <v>2.7650000000000001</v>
      </c>
      <c r="J41" s="12">
        <f t="shared" si="3"/>
        <v>4.4000000000000004</v>
      </c>
      <c r="K41" s="20"/>
      <c r="L41" s="11"/>
      <c r="M41" s="132"/>
      <c r="N41" s="133"/>
      <c r="O41" s="133"/>
      <c r="P41" s="143" t="s">
        <v>8</v>
      </c>
      <c r="Q41" s="143"/>
      <c r="R41" s="143"/>
      <c r="S41" s="142">
        <f>LARGE(C38:J40,1)</f>
        <v>4.4000000000000004</v>
      </c>
      <c r="T41" s="142"/>
      <c r="U41" s="15" t="s">
        <v>5</v>
      </c>
      <c r="V41" s="9"/>
    </row>
    <row r="42" spans="1:22" s="2" customFormat="1" ht="12.75" x14ac:dyDescent="0.2">
      <c r="A42" s="38"/>
      <c r="B42" s="39"/>
      <c r="C42" s="44"/>
      <c r="D42" s="44"/>
      <c r="E42" s="44"/>
      <c r="F42" s="44"/>
      <c r="G42" s="44"/>
      <c r="H42" s="44"/>
      <c r="I42" s="44"/>
      <c r="J42" s="44"/>
      <c r="K42" s="20"/>
      <c r="L42" s="11"/>
      <c r="M42" s="130" t="s">
        <v>7</v>
      </c>
      <c r="N42" s="131"/>
      <c r="O42" s="131"/>
      <c r="P42" s="138" t="s">
        <v>14</v>
      </c>
      <c r="Q42" s="138"/>
      <c r="R42" s="138"/>
      <c r="S42" s="141">
        <f>S40/S38</f>
        <v>6.6709021601016522E-2</v>
      </c>
      <c r="T42" s="141"/>
      <c r="U42" s="13"/>
      <c r="V42" s="9"/>
    </row>
    <row r="43" spans="1:22" s="2" customFormat="1" x14ac:dyDescent="0.2">
      <c r="A43" s="37"/>
      <c r="B43" s="37"/>
      <c r="C43" s="47"/>
      <c r="D43" s="47"/>
      <c r="E43" s="47"/>
      <c r="F43" s="47"/>
      <c r="G43" s="47"/>
      <c r="H43" s="47"/>
      <c r="I43" s="47"/>
      <c r="J43" s="47"/>
      <c r="K43" s="36"/>
      <c r="L43" s="11"/>
      <c r="M43" s="134"/>
      <c r="N43" s="135"/>
      <c r="O43" s="135"/>
      <c r="P43" s="137" t="s">
        <v>15</v>
      </c>
      <c r="Q43" s="137"/>
      <c r="R43" s="137"/>
      <c r="S43" s="136">
        <f>S40/S41</f>
        <v>1.1363636363636364E-2</v>
      </c>
      <c r="T43" s="136"/>
      <c r="U43" s="16"/>
      <c r="V43" s="9"/>
    </row>
    <row r="44" spans="1:22" s="2" customFormat="1" ht="12.75" x14ac:dyDescent="0.2">
      <c r="A44" s="38"/>
      <c r="B44" s="39"/>
      <c r="C44" s="44"/>
      <c r="D44" s="44"/>
      <c r="E44" s="44"/>
      <c r="F44" s="44"/>
      <c r="G44" s="44"/>
      <c r="H44" s="44"/>
      <c r="I44" s="44"/>
      <c r="J44" s="44"/>
      <c r="K44" s="20"/>
      <c r="L44" s="11"/>
      <c r="M44" s="139" t="s">
        <v>13</v>
      </c>
      <c r="N44" s="140"/>
      <c r="O44" s="140"/>
      <c r="P44" s="140"/>
      <c r="Q44" s="140"/>
      <c r="R44" s="140"/>
      <c r="S44" s="136">
        <f>(COUNTIF(C38:J40,"&gt;2")/COUNT(C38:J40))*100</f>
        <v>14.285714285714285</v>
      </c>
      <c r="T44" s="136"/>
      <c r="U44" s="16" t="s">
        <v>5</v>
      </c>
      <c r="V44" s="9"/>
    </row>
    <row r="45" spans="1:22" s="2" customFormat="1" x14ac:dyDescent="0.2">
      <c r="A45" s="9"/>
      <c r="B45" s="9"/>
      <c r="C45" s="42"/>
      <c r="D45" s="42"/>
      <c r="E45" s="42"/>
      <c r="F45" s="42"/>
      <c r="G45" s="42"/>
      <c r="H45" s="42"/>
      <c r="I45" s="42"/>
      <c r="J45" s="42"/>
      <c r="K45" s="9"/>
      <c r="L45" s="17"/>
      <c r="M45" s="9"/>
      <c r="N45" s="9"/>
      <c r="O45" s="9"/>
      <c r="P45" s="9"/>
      <c r="Q45" s="9"/>
      <c r="R45" s="9"/>
      <c r="S45" s="8"/>
      <c r="T45" s="8"/>
      <c r="U45" s="9"/>
      <c r="V45" s="9"/>
    </row>
    <row r="46" spans="1:22" s="2" customFormat="1" x14ac:dyDescent="0.2">
      <c r="A46" s="9"/>
      <c r="B46" s="9"/>
      <c r="C46" s="42"/>
      <c r="D46" s="42"/>
      <c r="E46" s="42"/>
      <c r="F46" s="42"/>
      <c r="G46" s="42"/>
      <c r="H46" s="42"/>
      <c r="I46" s="42"/>
      <c r="J46" s="42"/>
      <c r="K46" s="9"/>
      <c r="L46" s="17"/>
      <c r="M46" s="9"/>
      <c r="N46" s="9"/>
      <c r="O46" s="9"/>
      <c r="P46" s="9"/>
      <c r="Q46" s="9"/>
      <c r="R46" s="9"/>
      <c r="S46" s="8"/>
      <c r="T46" s="8"/>
      <c r="U46" s="9"/>
      <c r="V46" s="9"/>
    </row>
    <row r="47" spans="1:22" s="2" customFormat="1" x14ac:dyDescent="0.2">
      <c r="A47" s="10" t="s">
        <v>3</v>
      </c>
      <c r="B47" s="19"/>
      <c r="C47" s="45">
        <v>0.08</v>
      </c>
      <c r="D47" s="45">
        <v>0.12</v>
      </c>
      <c r="E47" s="45">
        <v>0.2</v>
      </c>
      <c r="F47" s="45">
        <v>0.37</v>
      </c>
      <c r="G47" s="45">
        <v>0.6</v>
      </c>
      <c r="H47" s="45">
        <v>0.95</v>
      </c>
      <c r="I47" s="45"/>
      <c r="J47" s="45"/>
      <c r="K47" s="34"/>
      <c r="L47" s="11"/>
      <c r="M47" s="130" t="s">
        <v>11</v>
      </c>
      <c r="N47" s="131"/>
      <c r="O47" s="131"/>
      <c r="P47" s="138" t="s">
        <v>6</v>
      </c>
      <c r="Q47" s="138"/>
      <c r="R47" s="138"/>
      <c r="S47" s="141">
        <f>AVERAGE(C47:J49)</f>
        <v>0.88285714285714278</v>
      </c>
      <c r="T47" s="141"/>
      <c r="U47" s="13" t="s">
        <v>5</v>
      </c>
      <c r="V47" s="9"/>
    </row>
    <row r="48" spans="1:22" s="2" customFormat="1" ht="12.75" x14ac:dyDescent="0.2">
      <c r="A48" s="14"/>
      <c r="B48" s="21"/>
      <c r="C48" s="45">
        <v>7.0000000000000007E-2</v>
      </c>
      <c r="D48" s="45">
        <v>0.09</v>
      </c>
      <c r="E48" s="45">
        <v>0.15</v>
      </c>
      <c r="F48" s="45">
        <v>0.35</v>
      </c>
      <c r="G48" s="45">
        <v>0.69</v>
      </c>
      <c r="H48" s="45">
        <v>1.35</v>
      </c>
      <c r="I48" s="45">
        <v>2.27</v>
      </c>
      <c r="J48" s="45"/>
      <c r="K48" s="34"/>
      <c r="L48" s="11"/>
      <c r="M48" s="132"/>
      <c r="N48" s="133"/>
      <c r="O48" s="133"/>
      <c r="P48" s="143" t="s">
        <v>9</v>
      </c>
      <c r="Q48" s="143"/>
      <c r="R48" s="143"/>
      <c r="S48" s="142">
        <f>MEDIAN(C47:J49)</f>
        <v>0.35</v>
      </c>
      <c r="T48" s="142"/>
      <c r="U48" s="15" t="s">
        <v>5</v>
      </c>
      <c r="V48" s="9"/>
    </row>
    <row r="49" spans="1:22" s="2" customFormat="1" ht="12.75" x14ac:dyDescent="0.2">
      <c r="A49" s="14"/>
      <c r="B49" s="21"/>
      <c r="C49" s="45">
        <v>0.06</v>
      </c>
      <c r="D49" s="45">
        <v>0.08</v>
      </c>
      <c r="E49" s="45">
        <v>0.11</v>
      </c>
      <c r="F49" s="45">
        <v>0.16</v>
      </c>
      <c r="G49" s="45">
        <v>0.44</v>
      </c>
      <c r="H49" s="45">
        <v>1.63</v>
      </c>
      <c r="I49" s="45">
        <v>3.7</v>
      </c>
      <c r="J49" s="45">
        <v>5.07</v>
      </c>
      <c r="K49" s="34"/>
      <c r="L49" s="11"/>
      <c r="M49" s="132"/>
      <c r="N49" s="133"/>
      <c r="O49" s="133"/>
      <c r="P49" s="143" t="s">
        <v>10</v>
      </c>
      <c r="Q49" s="143"/>
      <c r="R49" s="143"/>
      <c r="S49" s="142">
        <f>SMALL(C47:J49,1)</f>
        <v>0.06</v>
      </c>
      <c r="T49" s="142"/>
      <c r="U49" s="15" t="s">
        <v>5</v>
      </c>
      <c r="V49" s="9"/>
    </row>
    <row r="50" spans="1:22" s="2" customFormat="1" x14ac:dyDescent="0.2">
      <c r="A50" s="128" t="s">
        <v>12</v>
      </c>
      <c r="B50" s="128"/>
      <c r="C50" s="12">
        <f t="shared" ref="C50:J50" si="4">AVERAGE(C47:C49)</f>
        <v>7.0000000000000007E-2</v>
      </c>
      <c r="D50" s="12">
        <f t="shared" si="4"/>
        <v>9.6666666666666665E-2</v>
      </c>
      <c r="E50" s="12">
        <f t="shared" si="4"/>
        <v>0.15333333333333332</v>
      </c>
      <c r="F50" s="12">
        <f t="shared" si="4"/>
        <v>0.29333333333333333</v>
      </c>
      <c r="G50" s="12">
        <f t="shared" si="4"/>
        <v>0.57666666666666666</v>
      </c>
      <c r="H50" s="12">
        <f t="shared" si="4"/>
        <v>1.3099999999999998</v>
      </c>
      <c r="I50" s="12">
        <f t="shared" si="4"/>
        <v>2.9850000000000003</v>
      </c>
      <c r="J50" s="12">
        <f t="shared" si="4"/>
        <v>5.07</v>
      </c>
      <c r="K50" s="34"/>
      <c r="L50" s="11"/>
      <c r="M50" s="132"/>
      <c r="N50" s="133"/>
      <c r="O50" s="133"/>
      <c r="P50" s="143" t="s">
        <v>8</v>
      </c>
      <c r="Q50" s="143"/>
      <c r="R50" s="143"/>
      <c r="S50" s="142">
        <f>LARGE(C47:J49,1)</f>
        <v>5.07</v>
      </c>
      <c r="T50" s="142"/>
      <c r="U50" s="15" t="s">
        <v>5</v>
      </c>
      <c r="V50" s="9"/>
    </row>
    <row r="51" spans="1:22" s="2" customFormat="1" ht="12.75" x14ac:dyDescent="0.2">
      <c r="A51" s="38"/>
      <c r="B51" s="39"/>
      <c r="C51" s="48"/>
      <c r="D51" s="48"/>
      <c r="E51" s="48"/>
      <c r="F51" s="48"/>
      <c r="G51" s="48"/>
      <c r="H51" s="48"/>
      <c r="I51" s="48"/>
      <c r="J51" s="48"/>
      <c r="K51" s="18"/>
      <c r="L51" s="11"/>
      <c r="M51" s="130" t="s">
        <v>7</v>
      </c>
      <c r="N51" s="131"/>
      <c r="O51" s="131"/>
      <c r="P51" s="138" t="s">
        <v>14</v>
      </c>
      <c r="Q51" s="138"/>
      <c r="R51" s="138"/>
      <c r="S51" s="141">
        <f>S49/S47</f>
        <v>6.7961165048543687E-2</v>
      </c>
      <c r="T51" s="141"/>
      <c r="U51" s="13"/>
      <c r="V51" s="9"/>
    </row>
    <row r="52" spans="1:22" s="2" customFormat="1" x14ac:dyDescent="0.2">
      <c r="A52" s="37"/>
      <c r="B52" s="37"/>
      <c r="C52" s="47"/>
      <c r="D52" s="47"/>
      <c r="E52" s="47"/>
      <c r="F52" s="47"/>
      <c r="G52" s="47"/>
      <c r="H52" s="47"/>
      <c r="I52" s="47"/>
      <c r="J52" s="47"/>
      <c r="K52" s="36"/>
      <c r="L52" s="11"/>
      <c r="M52" s="134"/>
      <c r="N52" s="135"/>
      <c r="O52" s="135"/>
      <c r="P52" s="137" t="s">
        <v>15</v>
      </c>
      <c r="Q52" s="137"/>
      <c r="R52" s="137"/>
      <c r="S52" s="136">
        <f>S49/S50</f>
        <v>1.1834319526627219E-2</v>
      </c>
      <c r="T52" s="136"/>
      <c r="U52" s="16"/>
      <c r="V52" s="9"/>
    </row>
    <row r="53" spans="1:22" s="2" customFormat="1" ht="12.75" x14ac:dyDescent="0.2">
      <c r="A53" s="38"/>
      <c r="B53" s="39"/>
      <c r="C53" s="48"/>
      <c r="D53" s="48"/>
      <c r="E53" s="48"/>
      <c r="F53" s="48"/>
      <c r="G53" s="48"/>
      <c r="H53" s="48"/>
      <c r="I53" s="48"/>
      <c r="J53" s="48"/>
      <c r="K53" s="18"/>
      <c r="L53" s="11"/>
      <c r="M53" s="139" t="s">
        <v>13</v>
      </c>
      <c r="N53" s="140"/>
      <c r="O53" s="140"/>
      <c r="P53" s="140"/>
      <c r="Q53" s="140"/>
      <c r="R53" s="140"/>
      <c r="S53" s="136">
        <f>(COUNTIF(C47:J49,"&gt;2")/COUNT(C47:J49))*100</f>
        <v>14.285714285714285</v>
      </c>
      <c r="T53" s="136"/>
      <c r="U53" s="16" t="s">
        <v>5</v>
      </c>
      <c r="V53" s="9"/>
    </row>
    <row r="54" spans="1:22" s="2" customFormat="1" x14ac:dyDescent="0.2">
      <c r="A54" s="37"/>
      <c r="B54" s="37"/>
      <c r="C54" s="47"/>
      <c r="D54" s="47"/>
      <c r="E54" s="47"/>
      <c r="F54" s="47"/>
      <c r="G54" s="47"/>
      <c r="H54" s="47"/>
      <c r="I54" s="47"/>
      <c r="J54" s="47"/>
      <c r="K54" s="37"/>
      <c r="L54" s="17"/>
      <c r="M54" s="9"/>
      <c r="N54" s="9"/>
      <c r="O54" s="9"/>
      <c r="P54" s="9"/>
      <c r="Q54" s="9"/>
      <c r="R54" s="9"/>
      <c r="S54" s="8"/>
      <c r="T54" s="8"/>
      <c r="U54" s="9"/>
      <c r="V54" s="9"/>
    </row>
    <row r="55" spans="1:22" s="2" customFormat="1" x14ac:dyDescent="0.2">
      <c r="A55" s="37"/>
      <c r="B55" s="37"/>
      <c r="C55" s="47"/>
      <c r="D55" s="47"/>
      <c r="E55" s="47"/>
      <c r="F55" s="47"/>
      <c r="G55" s="47"/>
      <c r="H55" s="47"/>
      <c r="I55" s="47"/>
      <c r="J55" s="47"/>
      <c r="K55" s="37"/>
      <c r="L55" s="17"/>
      <c r="M55" s="9"/>
      <c r="N55" s="9"/>
      <c r="O55" s="9"/>
      <c r="P55" s="9"/>
      <c r="Q55" s="9"/>
      <c r="R55" s="9"/>
      <c r="S55" s="8"/>
      <c r="T55" s="8"/>
      <c r="U55" s="9"/>
      <c r="V55" s="9"/>
    </row>
    <row r="56" spans="1:22" s="2" customFormat="1" x14ac:dyDescent="0.2">
      <c r="A56" s="10" t="s">
        <v>4</v>
      </c>
      <c r="B56" s="20">
        <v>6.62</v>
      </c>
      <c r="C56" s="43">
        <v>0.14000000000000001</v>
      </c>
      <c r="D56" s="43">
        <v>0.2</v>
      </c>
      <c r="E56" s="43">
        <v>0.32</v>
      </c>
      <c r="F56" s="43">
        <v>0.5</v>
      </c>
      <c r="G56" s="43">
        <v>0.74</v>
      </c>
      <c r="H56" s="43">
        <v>1.06</v>
      </c>
      <c r="I56" s="43"/>
      <c r="J56" s="43"/>
      <c r="K56" s="35"/>
      <c r="L56" s="11"/>
      <c r="M56" s="130" t="s">
        <v>11</v>
      </c>
      <c r="N56" s="131"/>
      <c r="O56" s="131"/>
      <c r="P56" s="138" t="s">
        <v>6</v>
      </c>
      <c r="Q56" s="138"/>
      <c r="R56" s="138"/>
      <c r="S56" s="141">
        <f>AVERAGE(C56:J58)</f>
        <v>1.009047619047619</v>
      </c>
      <c r="T56" s="141"/>
      <c r="U56" s="13" t="s">
        <v>5</v>
      </c>
      <c r="V56" s="9"/>
    </row>
    <row r="57" spans="1:22" s="2" customFormat="1" ht="12.75" x14ac:dyDescent="0.2">
      <c r="A57" s="14"/>
      <c r="B57" s="20">
        <v>7.59</v>
      </c>
      <c r="C57" s="43">
        <v>0.12</v>
      </c>
      <c r="D57" s="43">
        <v>0.15</v>
      </c>
      <c r="E57" s="43">
        <v>0.25</v>
      </c>
      <c r="F57" s="43">
        <v>0.48</v>
      </c>
      <c r="G57" s="43">
        <v>0.84</v>
      </c>
      <c r="H57" s="43">
        <v>1.52</v>
      </c>
      <c r="I57" s="43">
        <v>2.48</v>
      </c>
      <c r="J57" s="43"/>
      <c r="K57" s="35"/>
      <c r="L57" s="11"/>
      <c r="M57" s="132"/>
      <c r="N57" s="133"/>
      <c r="O57" s="133"/>
      <c r="P57" s="143" t="s">
        <v>9</v>
      </c>
      <c r="Q57" s="143"/>
      <c r="R57" s="143"/>
      <c r="S57" s="142">
        <f>MEDIAN(C56:J58)</f>
        <v>0.48</v>
      </c>
      <c r="T57" s="142"/>
      <c r="U57" s="15" t="s">
        <v>5</v>
      </c>
      <c r="V57" s="9"/>
    </row>
    <row r="58" spans="1:22" s="2" customFormat="1" ht="12.75" x14ac:dyDescent="0.2">
      <c r="A58" s="14"/>
      <c r="B58" s="20">
        <v>3.15</v>
      </c>
      <c r="C58" s="43">
        <v>0.1</v>
      </c>
      <c r="D58" s="43">
        <v>0.12</v>
      </c>
      <c r="E58" s="43">
        <v>0.17</v>
      </c>
      <c r="F58" s="43">
        <v>0.22</v>
      </c>
      <c r="G58" s="43">
        <v>0.56000000000000005</v>
      </c>
      <c r="H58" s="43">
        <v>1.84</v>
      </c>
      <c r="I58" s="43">
        <v>3.96</v>
      </c>
      <c r="J58" s="43">
        <v>5.42</v>
      </c>
      <c r="K58" s="35"/>
      <c r="L58" s="11"/>
      <c r="M58" s="132"/>
      <c r="N58" s="133"/>
      <c r="O58" s="133"/>
      <c r="P58" s="143" t="s">
        <v>10</v>
      </c>
      <c r="Q58" s="143"/>
      <c r="R58" s="143"/>
      <c r="S58" s="142">
        <f>SMALL(C56:J58,1)</f>
        <v>0.1</v>
      </c>
      <c r="T58" s="142"/>
      <c r="U58" s="15" t="s">
        <v>5</v>
      </c>
      <c r="V58" s="9"/>
    </row>
    <row r="59" spans="1:22" s="2" customFormat="1" x14ac:dyDescent="0.2">
      <c r="A59" s="128" t="s">
        <v>12</v>
      </c>
      <c r="B59" s="128"/>
      <c r="C59" s="12">
        <f t="shared" ref="C59:J59" si="5">AVERAGE(C56:C58)</f>
        <v>0.12</v>
      </c>
      <c r="D59" s="12">
        <f t="shared" si="5"/>
        <v>0.15666666666666665</v>
      </c>
      <c r="E59" s="12">
        <f t="shared" si="5"/>
        <v>0.2466666666666667</v>
      </c>
      <c r="F59" s="12">
        <f t="shared" si="5"/>
        <v>0.39999999999999997</v>
      </c>
      <c r="G59" s="12">
        <f t="shared" si="5"/>
        <v>0.71333333333333337</v>
      </c>
      <c r="H59" s="12">
        <f t="shared" si="5"/>
        <v>1.4733333333333334</v>
      </c>
      <c r="I59" s="12">
        <f t="shared" si="5"/>
        <v>3.2199999999999998</v>
      </c>
      <c r="J59" s="12">
        <f t="shared" si="5"/>
        <v>5.42</v>
      </c>
      <c r="K59" s="35"/>
      <c r="L59" s="11"/>
      <c r="M59" s="132"/>
      <c r="N59" s="133"/>
      <c r="O59" s="133"/>
      <c r="P59" s="143" t="s">
        <v>8</v>
      </c>
      <c r="Q59" s="143"/>
      <c r="R59" s="143"/>
      <c r="S59" s="142">
        <f>LARGE(C56:J58,1)</f>
        <v>5.42</v>
      </c>
      <c r="T59" s="142"/>
      <c r="U59" s="15" t="s">
        <v>5</v>
      </c>
      <c r="V59" s="9"/>
    </row>
    <row r="60" spans="1:22" s="2" customFormat="1" ht="12.75" x14ac:dyDescent="0.2">
      <c r="A60" s="38"/>
      <c r="B60" s="20">
        <v>4.95</v>
      </c>
      <c r="C60" s="20"/>
      <c r="D60" s="20"/>
      <c r="E60" s="20"/>
      <c r="F60" s="20"/>
      <c r="G60" s="20"/>
      <c r="H60" s="20"/>
      <c r="I60" s="20"/>
      <c r="J60" s="20"/>
      <c r="K60" s="20"/>
      <c r="L60" s="11"/>
      <c r="M60" s="130" t="s">
        <v>7</v>
      </c>
      <c r="N60" s="131"/>
      <c r="O60" s="131"/>
      <c r="P60" s="138" t="s">
        <v>14</v>
      </c>
      <c r="Q60" s="138"/>
      <c r="R60" s="138"/>
      <c r="S60" s="141">
        <f>S58/S56</f>
        <v>9.9103350637092982E-2</v>
      </c>
      <c r="T60" s="141"/>
      <c r="U60" s="13"/>
      <c r="V60" s="9"/>
    </row>
    <row r="61" spans="1:22" s="2" customFormat="1" x14ac:dyDescent="0.2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6"/>
      <c r="L61" s="11"/>
      <c r="M61" s="134"/>
      <c r="N61" s="135"/>
      <c r="O61" s="135"/>
      <c r="P61" s="137" t="s">
        <v>15</v>
      </c>
      <c r="Q61" s="137"/>
      <c r="R61" s="137"/>
      <c r="S61" s="136">
        <f>S58/S59</f>
        <v>1.8450184501845018E-2</v>
      </c>
      <c r="T61" s="136"/>
      <c r="U61" s="16"/>
      <c r="V61" s="9"/>
    </row>
    <row r="62" spans="1:22" s="2" customFormat="1" ht="12.75" x14ac:dyDescent="0.2">
      <c r="A62" s="38"/>
      <c r="B62" s="20">
        <v>4.8899999999999997</v>
      </c>
      <c r="C62" s="20"/>
      <c r="D62" s="20"/>
      <c r="E62" s="20"/>
      <c r="F62" s="20"/>
      <c r="G62" s="20"/>
      <c r="H62" s="20"/>
      <c r="I62" s="20"/>
      <c r="J62" s="20"/>
      <c r="K62" s="20"/>
      <c r="L62" s="11"/>
      <c r="M62" s="139" t="s">
        <v>13</v>
      </c>
      <c r="N62" s="140"/>
      <c r="O62" s="140"/>
      <c r="P62" s="140"/>
      <c r="Q62" s="140"/>
      <c r="R62" s="140"/>
      <c r="S62" s="136">
        <f>(COUNTIF(C56:J58,"&gt;2")/COUNT(C56:J58))*100</f>
        <v>14.285714285714285</v>
      </c>
      <c r="T62" s="136"/>
      <c r="U62" s="16" t="s">
        <v>5</v>
      </c>
      <c r="V62" s="9"/>
    </row>
    <row r="63" spans="1:22" s="2" customFormat="1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17"/>
      <c r="M63" s="9"/>
      <c r="N63" s="9"/>
      <c r="O63" s="9"/>
      <c r="P63" s="9"/>
      <c r="Q63" s="9"/>
      <c r="R63" s="9"/>
      <c r="S63" s="8"/>
      <c r="T63" s="8"/>
      <c r="U63" s="9"/>
      <c r="V63" s="9"/>
    </row>
    <row r="64" spans="1:22" hidden="1" x14ac:dyDescent="0.2"/>
    <row r="65" ht="11.25" hidden="1" customHeight="1" x14ac:dyDescent="0.2"/>
    <row r="66" ht="11.25" hidden="1" customHeight="1" x14ac:dyDescent="0.2"/>
    <row r="67" ht="11.25" hidden="1" customHeight="1" x14ac:dyDescent="0.2"/>
    <row r="68" ht="11.25" hidden="1" customHeight="1" x14ac:dyDescent="0.2"/>
  </sheetData>
  <mergeCells count="91">
    <mergeCell ref="M62:R62"/>
    <mergeCell ref="S62:T62"/>
    <mergeCell ref="S59:T59"/>
    <mergeCell ref="M60:O61"/>
    <mergeCell ref="P60:R60"/>
    <mergeCell ref="S60:T60"/>
    <mergeCell ref="A59:B59"/>
    <mergeCell ref="P61:R61"/>
    <mergeCell ref="S61:T61"/>
    <mergeCell ref="M53:R53"/>
    <mergeCell ref="S53:T53"/>
    <mergeCell ref="M56:O59"/>
    <mergeCell ref="P56:R56"/>
    <mergeCell ref="S56:T56"/>
    <mergeCell ref="P57:R57"/>
    <mergeCell ref="S57:T57"/>
    <mergeCell ref="P58:R58"/>
    <mergeCell ref="S58:T58"/>
    <mergeCell ref="P59:R59"/>
    <mergeCell ref="M51:O52"/>
    <mergeCell ref="P51:R51"/>
    <mergeCell ref="S51:T51"/>
    <mergeCell ref="A50:B50"/>
    <mergeCell ref="P52:R52"/>
    <mergeCell ref="S52:T52"/>
    <mergeCell ref="M44:R44"/>
    <mergeCell ref="S44:T44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42:O43"/>
    <mergeCell ref="P42:R42"/>
    <mergeCell ref="S42:T42"/>
    <mergeCell ref="A41:B41"/>
    <mergeCell ref="P43:R43"/>
    <mergeCell ref="S43:T43"/>
    <mergeCell ref="M35:R35"/>
    <mergeCell ref="S35:T35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33:O34"/>
    <mergeCell ref="P33:R33"/>
    <mergeCell ref="S33:T33"/>
    <mergeCell ref="A32:B32"/>
    <mergeCell ref="P34:R34"/>
    <mergeCell ref="S34:T34"/>
    <mergeCell ref="M26:R26"/>
    <mergeCell ref="S26:T26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24:O25"/>
    <mergeCell ref="P24:R24"/>
    <mergeCell ref="S24:T24"/>
    <mergeCell ref="A23:B23"/>
    <mergeCell ref="P25:R25"/>
    <mergeCell ref="S25:T25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A17:B17"/>
    <mergeCell ref="N17:U17"/>
    <mergeCell ref="A18:C18"/>
    <mergeCell ref="N18:P18"/>
    <mergeCell ref="Q18:S18"/>
    <mergeCell ref="T18:U18"/>
  </mergeCells>
  <conditionalFormatting sqref="C20:J22 C29:J31 C38:J40 C47:J49 C56:J58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scale="94" orientation="portrait" r:id="rId1"/>
  <headerFooter>
    <oddHeader>&amp;LRum 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8"/>
  <sheetViews>
    <sheetView topLeftCell="A16" zoomScaleNormal="100" zoomScaleSheetLayoutView="100" zoomScalePageLayoutView="70" workbookViewId="0">
      <selection activeCell="H58" sqref="A1:XFD1048576"/>
    </sheetView>
  </sheetViews>
  <sheetFormatPr defaultColWidth="0" defaultRowHeight="11.25" customHeight="1" zeroHeight="1" x14ac:dyDescent="0.2"/>
  <cols>
    <col min="1" max="1" width="6.28515625" style="4" customWidth="1"/>
    <col min="2" max="2" width="1" style="4" customWidth="1"/>
    <col min="3" max="11" width="4.85546875" style="5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5703125" style="5" customWidth="1"/>
    <col min="22" max="22" width="1.28515625" style="5" customWidth="1"/>
    <col min="23" max="23" width="0" style="5" hidden="1" customWidth="1"/>
    <col min="24" max="16384" width="9.140625" style="5" hidden="1"/>
  </cols>
  <sheetData>
    <row r="1" spans="1:22" x14ac:dyDescent="0.2">
      <c r="A1" s="6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1:22" x14ac:dyDescent="0.2">
      <c r="A2" s="6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1:22" x14ac:dyDescent="0.2">
      <c r="A3" s="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1:22" x14ac:dyDescent="0.2">
      <c r="A4" s="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1:22" x14ac:dyDescent="0.2">
      <c r="A5" s="6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1:22" x14ac:dyDescent="0.2">
      <c r="A6" s="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1:22" x14ac:dyDescent="0.2">
      <c r="A7" s="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1:22" x14ac:dyDescent="0.2">
      <c r="A8" s="6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1:22" x14ac:dyDescent="0.2">
      <c r="A9" s="6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1:22" x14ac:dyDescent="0.2">
      <c r="A10" s="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1:22" x14ac:dyDescent="0.2">
      <c r="A11" s="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1:22" x14ac:dyDescent="0.2">
      <c r="A12" s="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1:22" x14ac:dyDescent="0.2">
      <c r="A13" s="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1:22" x14ac:dyDescent="0.2">
      <c r="A14" s="6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1:22" x14ac:dyDescent="0.2">
      <c r="A15" s="6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1:22" x14ac:dyDescent="0.2">
      <c r="A16" s="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145" t="s">
        <v>26</v>
      </c>
      <c r="B17" s="145"/>
      <c r="C17" s="27"/>
      <c r="D17" s="30"/>
      <c r="E17" s="30">
        <v>3.5</v>
      </c>
      <c r="F17" s="30">
        <f t="shared" ref="F17:K17" si="0">E17-$D$18</f>
        <v>3</v>
      </c>
      <c r="G17" s="30">
        <f t="shared" si="0"/>
        <v>2.5</v>
      </c>
      <c r="H17" s="30">
        <f t="shared" si="0"/>
        <v>2</v>
      </c>
      <c r="I17" s="30">
        <f t="shared" si="0"/>
        <v>1.5</v>
      </c>
      <c r="J17" s="30">
        <f t="shared" si="0"/>
        <v>1</v>
      </c>
      <c r="K17" s="30">
        <f t="shared" si="0"/>
        <v>0.5</v>
      </c>
      <c r="L17" s="33" t="s">
        <v>27</v>
      </c>
      <c r="M17" s="26" t="s">
        <v>17</v>
      </c>
      <c r="N17" s="144" t="s">
        <v>29</v>
      </c>
      <c r="O17" s="144"/>
      <c r="P17" s="144"/>
      <c r="Q17" s="144"/>
      <c r="R17" s="144"/>
      <c r="S17" s="144"/>
      <c r="T17" s="144"/>
      <c r="U17" s="144"/>
      <c r="V17" s="9"/>
    </row>
    <row r="18" spans="1:23" s="2" customFormat="1" x14ac:dyDescent="0.2">
      <c r="A18" s="151" t="s">
        <v>25</v>
      </c>
      <c r="B18" s="151"/>
      <c r="C18" s="151"/>
      <c r="D18" s="25">
        <v>0.5</v>
      </c>
      <c r="E18" s="31" t="s">
        <v>22</v>
      </c>
      <c r="F18" s="22"/>
      <c r="G18" s="22"/>
      <c r="H18" s="22"/>
      <c r="I18" s="22"/>
      <c r="J18" s="22"/>
      <c r="K18" s="22"/>
      <c r="L18" s="22"/>
      <c r="M18" s="32" t="s">
        <v>23</v>
      </c>
      <c r="N18" s="144" t="s">
        <v>19</v>
      </c>
      <c r="O18" s="144"/>
      <c r="P18" s="144"/>
      <c r="Q18" s="147" t="s">
        <v>24</v>
      </c>
      <c r="R18" s="147"/>
      <c r="S18" s="147"/>
      <c r="T18" s="144" t="s">
        <v>21</v>
      </c>
      <c r="U18" s="144"/>
      <c r="V18" s="9"/>
    </row>
    <row r="19" spans="1:23" s="2" customFormat="1" x14ac:dyDescent="0.2">
      <c r="A19" s="28"/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3"/>
      <c r="N19" s="23"/>
      <c r="O19" s="23"/>
      <c r="P19" s="23"/>
      <c r="Q19" s="23"/>
      <c r="R19" s="23"/>
      <c r="S19" s="24"/>
      <c r="T19" s="24"/>
      <c r="U19" s="23"/>
      <c r="V19" s="9"/>
    </row>
    <row r="20" spans="1:23" s="2" customFormat="1" x14ac:dyDescent="0.2">
      <c r="A20" s="10" t="s">
        <v>0</v>
      </c>
      <c r="B20" s="19"/>
      <c r="C20" s="41">
        <v>0.03</v>
      </c>
      <c r="D20" s="41">
        <v>0.03</v>
      </c>
      <c r="E20" s="41">
        <v>0.04</v>
      </c>
      <c r="F20" s="41">
        <v>0.06</v>
      </c>
      <c r="G20" s="41">
        <v>0.21</v>
      </c>
      <c r="H20" s="41">
        <v>0.81</v>
      </c>
      <c r="I20" s="41">
        <v>2.02</v>
      </c>
      <c r="J20" s="41">
        <v>2.0299999999999998</v>
      </c>
      <c r="K20" s="20"/>
      <c r="L20" s="11"/>
      <c r="M20" s="130" t="s">
        <v>11</v>
      </c>
      <c r="N20" s="131"/>
      <c r="O20" s="131"/>
      <c r="P20" s="138" t="s">
        <v>6</v>
      </c>
      <c r="Q20" s="138"/>
      <c r="R20" s="138"/>
      <c r="S20" s="141">
        <f>AVERAGE(C20:J22)</f>
        <v>0.36619047619047623</v>
      </c>
      <c r="T20" s="141"/>
      <c r="U20" s="13" t="s">
        <v>5</v>
      </c>
      <c r="V20" s="9"/>
    </row>
    <row r="21" spans="1:23" s="2" customFormat="1" ht="12.75" x14ac:dyDescent="0.2">
      <c r="A21" s="14"/>
      <c r="B21" s="21"/>
      <c r="C21" s="41">
        <v>0.03</v>
      </c>
      <c r="D21" s="41">
        <v>0.04</v>
      </c>
      <c r="E21" s="41">
        <v>0.05</v>
      </c>
      <c r="F21" s="41">
        <v>7.0000000000000007E-2</v>
      </c>
      <c r="G21" s="41">
        <v>0.19</v>
      </c>
      <c r="H21" s="41">
        <v>0.54</v>
      </c>
      <c r="I21" s="41">
        <v>0.88</v>
      </c>
      <c r="J21" s="41"/>
      <c r="K21" s="20"/>
      <c r="L21" s="11"/>
      <c r="M21" s="132"/>
      <c r="N21" s="133"/>
      <c r="O21" s="133"/>
      <c r="P21" s="143" t="s">
        <v>9</v>
      </c>
      <c r="Q21" s="143"/>
      <c r="R21" s="143"/>
      <c r="S21" s="142">
        <f>MEDIAN(C20:J22)</f>
        <v>7.0000000000000007E-2</v>
      </c>
      <c r="T21" s="142"/>
      <c r="U21" s="15" t="s">
        <v>5</v>
      </c>
      <c r="V21" s="9"/>
    </row>
    <row r="22" spans="1:23" s="2" customFormat="1" ht="12.75" x14ac:dyDescent="0.2">
      <c r="A22" s="14"/>
      <c r="B22" s="21"/>
      <c r="C22" s="41">
        <v>0.03</v>
      </c>
      <c r="D22" s="41">
        <v>0.04</v>
      </c>
      <c r="E22" s="41">
        <v>0.06</v>
      </c>
      <c r="F22" s="41">
        <v>0.08</v>
      </c>
      <c r="G22" s="41">
        <v>0.16</v>
      </c>
      <c r="H22" s="41">
        <v>0.28999999999999998</v>
      </c>
      <c r="I22" s="41"/>
      <c r="J22" s="41"/>
      <c r="K22" s="20"/>
      <c r="L22" s="11"/>
      <c r="M22" s="132"/>
      <c r="N22" s="133"/>
      <c r="O22" s="133"/>
      <c r="P22" s="143" t="s">
        <v>10</v>
      </c>
      <c r="Q22" s="143"/>
      <c r="R22" s="143"/>
      <c r="S22" s="142">
        <f>SMALL(C20:J22,1)</f>
        <v>0.03</v>
      </c>
      <c r="T22" s="142"/>
      <c r="U22" s="15" t="s">
        <v>5</v>
      </c>
      <c r="V22" s="9"/>
    </row>
    <row r="23" spans="1:23" s="2" customFormat="1" x14ac:dyDescent="0.2">
      <c r="A23" s="128" t="s">
        <v>12</v>
      </c>
      <c r="B23" s="128"/>
      <c r="C23" s="12">
        <f t="shared" ref="C23:J23" si="1">AVERAGE(C20:C22)</f>
        <v>0.03</v>
      </c>
      <c r="D23" s="12">
        <f t="shared" si="1"/>
        <v>3.6666666666666674E-2</v>
      </c>
      <c r="E23" s="12">
        <f t="shared" si="1"/>
        <v>4.9999999999999996E-2</v>
      </c>
      <c r="F23" s="12">
        <f t="shared" si="1"/>
        <v>7.0000000000000007E-2</v>
      </c>
      <c r="G23" s="12">
        <f>AVERAGE(G20:G22)</f>
        <v>0.18666666666666668</v>
      </c>
      <c r="H23" s="12">
        <f t="shared" si="1"/>
        <v>0.54666666666666675</v>
      </c>
      <c r="I23" s="12">
        <f t="shared" si="1"/>
        <v>1.45</v>
      </c>
      <c r="J23" s="12">
        <f t="shared" si="1"/>
        <v>2.0299999999999998</v>
      </c>
      <c r="K23" s="20"/>
      <c r="L23" s="11"/>
      <c r="M23" s="132"/>
      <c r="N23" s="133"/>
      <c r="O23" s="133"/>
      <c r="P23" s="143" t="s">
        <v>8</v>
      </c>
      <c r="Q23" s="143"/>
      <c r="R23" s="143"/>
      <c r="S23" s="142">
        <f>LARGE(C20:J22,1)</f>
        <v>2.0299999999999998</v>
      </c>
      <c r="T23" s="142"/>
      <c r="U23" s="15" t="s">
        <v>5</v>
      </c>
      <c r="V23" s="9"/>
    </row>
    <row r="24" spans="1:23" s="2" customFormat="1" ht="12.75" x14ac:dyDescent="0.2">
      <c r="A24" s="14"/>
      <c r="B24" s="21"/>
      <c r="C24" s="44"/>
      <c r="D24" s="44"/>
      <c r="E24" s="44"/>
      <c r="F24" s="44"/>
      <c r="G24" s="44"/>
      <c r="H24" s="44"/>
      <c r="I24" s="44"/>
      <c r="J24" s="44"/>
      <c r="K24" s="20"/>
      <c r="L24" s="11"/>
      <c r="M24" s="130" t="s">
        <v>7</v>
      </c>
      <c r="N24" s="131"/>
      <c r="O24" s="131"/>
      <c r="P24" s="138" t="s">
        <v>14</v>
      </c>
      <c r="Q24" s="138"/>
      <c r="R24" s="138"/>
      <c r="S24" s="141">
        <f>S22/S20</f>
        <v>8.1924577373211946E-2</v>
      </c>
      <c r="T24" s="141"/>
      <c r="U24" s="13"/>
      <c r="V24" s="9"/>
    </row>
    <row r="25" spans="1:23" s="2" customFormat="1" x14ac:dyDescent="0.2">
      <c r="A25" s="9"/>
      <c r="B25" s="9"/>
      <c r="C25" s="42"/>
      <c r="D25" s="42"/>
      <c r="E25" s="42"/>
      <c r="F25" s="42"/>
      <c r="G25" s="42"/>
      <c r="H25" s="42"/>
      <c r="I25" s="42"/>
      <c r="J25" s="42"/>
      <c r="K25" s="36"/>
      <c r="L25" s="11"/>
      <c r="M25" s="134"/>
      <c r="N25" s="135"/>
      <c r="O25" s="135"/>
      <c r="P25" s="137" t="s">
        <v>15</v>
      </c>
      <c r="Q25" s="137"/>
      <c r="R25" s="137"/>
      <c r="S25" s="136">
        <f>S22/S23</f>
        <v>1.477832512315271E-2</v>
      </c>
      <c r="T25" s="136"/>
      <c r="U25" s="16"/>
      <c r="V25" s="9"/>
    </row>
    <row r="26" spans="1:23" s="2" customFormat="1" ht="12.75" x14ac:dyDescent="0.2">
      <c r="A26" s="14"/>
      <c r="B26" s="21"/>
      <c r="C26" s="44"/>
      <c r="D26" s="44"/>
      <c r="E26" s="44"/>
      <c r="F26" s="44"/>
      <c r="G26" s="44"/>
      <c r="H26" s="44"/>
      <c r="I26" s="44"/>
      <c r="J26" s="44"/>
      <c r="K26" s="20"/>
      <c r="L26" s="11"/>
      <c r="M26" s="139" t="s">
        <v>13</v>
      </c>
      <c r="N26" s="140"/>
      <c r="O26" s="140"/>
      <c r="P26" s="140"/>
      <c r="Q26" s="140"/>
      <c r="R26" s="140"/>
      <c r="S26" s="136">
        <f>(COUNTIF(C20:J22,"&gt;2")/COUNT(C20:J22))*100</f>
        <v>9.5238095238095237</v>
      </c>
      <c r="T26" s="136"/>
      <c r="U26" s="16" t="s">
        <v>5</v>
      </c>
      <c r="V26" s="9"/>
    </row>
    <row r="27" spans="1:23" s="2" customFormat="1" x14ac:dyDescent="0.2">
      <c r="A27" s="9"/>
      <c r="B27" s="9"/>
      <c r="C27" s="42"/>
      <c r="D27" s="42"/>
      <c r="E27" s="42"/>
      <c r="F27" s="42"/>
      <c r="G27" s="42"/>
      <c r="H27" s="42"/>
      <c r="I27" s="42"/>
      <c r="J27" s="42"/>
      <c r="K27" s="9"/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A28" s="9"/>
      <c r="B28" s="9"/>
      <c r="C28" s="42"/>
      <c r="D28" s="42"/>
      <c r="E28" s="42"/>
      <c r="F28" s="42"/>
      <c r="G28" s="42"/>
      <c r="H28" s="42"/>
      <c r="I28" s="42"/>
      <c r="J28" s="42"/>
      <c r="K28" s="9"/>
      <c r="L28" s="17"/>
      <c r="M28" s="9"/>
      <c r="N28" s="9"/>
      <c r="O28" s="9"/>
      <c r="P28" s="9"/>
      <c r="Q28" s="9"/>
      <c r="R28" s="9"/>
      <c r="S28" s="8"/>
      <c r="T28" s="8"/>
      <c r="U28" s="9"/>
      <c r="V28" s="9"/>
      <c r="W28" s="3"/>
    </row>
    <row r="29" spans="1:23" s="2" customFormat="1" x14ac:dyDescent="0.2">
      <c r="A29" s="10" t="s">
        <v>1</v>
      </c>
      <c r="B29" s="19"/>
      <c r="C29" s="41">
        <v>0.04</v>
      </c>
      <c r="D29" s="41">
        <v>0.05</v>
      </c>
      <c r="E29" s="41">
        <v>0.06</v>
      </c>
      <c r="F29" s="41">
        <v>0.09</v>
      </c>
      <c r="G29" s="41">
        <v>0.35</v>
      </c>
      <c r="H29" s="41">
        <v>1.08</v>
      </c>
      <c r="I29" s="41">
        <v>2.35</v>
      </c>
      <c r="J29" s="41">
        <v>2.2799999999999998</v>
      </c>
      <c r="K29" s="20"/>
      <c r="L29" s="11"/>
      <c r="M29" s="130" t="s">
        <v>11</v>
      </c>
      <c r="N29" s="131"/>
      <c r="O29" s="131"/>
      <c r="P29" s="138" t="s">
        <v>6</v>
      </c>
      <c r="Q29" s="138"/>
      <c r="R29" s="138"/>
      <c r="S29" s="141">
        <f>AVERAGE(C29:J31)</f>
        <v>0.46857142857142847</v>
      </c>
      <c r="T29" s="141"/>
      <c r="U29" s="13" t="s">
        <v>5</v>
      </c>
      <c r="V29" s="9"/>
    </row>
    <row r="30" spans="1:23" s="2" customFormat="1" ht="12.75" x14ac:dyDescent="0.2">
      <c r="A30" s="14"/>
      <c r="B30" s="21"/>
      <c r="C30" s="41">
        <v>0.04</v>
      </c>
      <c r="D30" s="41">
        <v>0.05</v>
      </c>
      <c r="E30" s="41">
        <v>7.0000000000000007E-2</v>
      </c>
      <c r="F30" s="41">
        <v>0.13</v>
      </c>
      <c r="G30" s="41">
        <v>0.31</v>
      </c>
      <c r="H30" s="41">
        <v>0.75</v>
      </c>
      <c r="I30" s="41">
        <v>1.0900000000000001</v>
      </c>
      <c r="J30" s="41"/>
      <c r="K30" s="20"/>
      <c r="L30" s="11"/>
      <c r="M30" s="132"/>
      <c r="N30" s="133"/>
      <c r="O30" s="133"/>
      <c r="P30" s="143" t="s">
        <v>9</v>
      </c>
      <c r="Q30" s="143"/>
      <c r="R30" s="143"/>
      <c r="S30" s="142">
        <f>MEDIAN(C29:J31)</f>
        <v>0.13</v>
      </c>
      <c r="T30" s="142"/>
      <c r="U30" s="15" t="s">
        <v>5</v>
      </c>
      <c r="V30" s="9"/>
    </row>
    <row r="31" spans="1:23" s="2" customFormat="1" ht="12.75" x14ac:dyDescent="0.2">
      <c r="A31" s="14"/>
      <c r="B31" s="21"/>
      <c r="C31" s="41">
        <v>0.04</v>
      </c>
      <c r="D31" s="41">
        <v>0.05</v>
      </c>
      <c r="E31" s="41">
        <v>7.0000000000000007E-2</v>
      </c>
      <c r="F31" s="41">
        <v>0.15</v>
      </c>
      <c r="G31" s="41">
        <v>0.28000000000000003</v>
      </c>
      <c r="H31" s="41">
        <v>0.51</v>
      </c>
      <c r="I31" s="41"/>
      <c r="J31" s="41"/>
      <c r="K31" s="20"/>
      <c r="L31" s="11"/>
      <c r="M31" s="132"/>
      <c r="N31" s="133"/>
      <c r="O31" s="133"/>
      <c r="P31" s="143" t="s">
        <v>10</v>
      </c>
      <c r="Q31" s="143"/>
      <c r="R31" s="143"/>
      <c r="S31" s="142">
        <f>SMALL(C29:J31,1)</f>
        <v>0.04</v>
      </c>
      <c r="T31" s="142"/>
      <c r="U31" s="15" t="s">
        <v>5</v>
      </c>
      <c r="V31" s="9"/>
    </row>
    <row r="32" spans="1:23" s="2" customFormat="1" x14ac:dyDescent="0.2">
      <c r="A32" s="128" t="s">
        <v>12</v>
      </c>
      <c r="B32" s="128"/>
      <c r="C32" s="12">
        <f t="shared" ref="C32:J32" si="2">AVERAGE(C29:C31)</f>
        <v>0.04</v>
      </c>
      <c r="D32" s="12">
        <f t="shared" si="2"/>
        <v>5.000000000000001E-2</v>
      </c>
      <c r="E32" s="12">
        <f t="shared" si="2"/>
        <v>6.6666666666666666E-2</v>
      </c>
      <c r="F32" s="12">
        <f t="shared" si="2"/>
        <v>0.12333333333333334</v>
      </c>
      <c r="G32" s="12">
        <f t="shared" si="2"/>
        <v>0.3133333333333333</v>
      </c>
      <c r="H32" s="12">
        <f t="shared" si="2"/>
        <v>0.77999999999999992</v>
      </c>
      <c r="I32" s="12">
        <f t="shared" si="2"/>
        <v>1.7200000000000002</v>
      </c>
      <c r="J32" s="12">
        <f t="shared" si="2"/>
        <v>2.2799999999999998</v>
      </c>
      <c r="K32" s="36"/>
      <c r="L32" s="11"/>
      <c r="M32" s="132"/>
      <c r="N32" s="133"/>
      <c r="O32" s="133"/>
      <c r="P32" s="143" t="s">
        <v>8</v>
      </c>
      <c r="Q32" s="143"/>
      <c r="R32" s="143"/>
      <c r="S32" s="142">
        <f>LARGE(C29:J31,1)</f>
        <v>2.35</v>
      </c>
      <c r="T32" s="142"/>
      <c r="U32" s="15" t="s">
        <v>5</v>
      </c>
      <c r="V32" s="9"/>
    </row>
    <row r="33" spans="1:22" s="2" customFormat="1" ht="12.75" x14ac:dyDescent="0.2">
      <c r="A33" s="14"/>
      <c r="B33" s="21"/>
      <c r="C33" s="44"/>
      <c r="D33" s="44"/>
      <c r="E33" s="44"/>
      <c r="F33" s="44"/>
      <c r="G33" s="44"/>
      <c r="H33" s="44"/>
      <c r="I33" s="44"/>
      <c r="J33" s="44"/>
      <c r="K33" s="20"/>
      <c r="L33" s="11"/>
      <c r="M33" s="130" t="s">
        <v>7</v>
      </c>
      <c r="N33" s="131"/>
      <c r="O33" s="131"/>
      <c r="P33" s="138" t="s">
        <v>14</v>
      </c>
      <c r="Q33" s="138"/>
      <c r="R33" s="138"/>
      <c r="S33" s="141">
        <f>S31/S29</f>
        <v>8.5365853658536606E-2</v>
      </c>
      <c r="T33" s="141"/>
      <c r="U33" s="13"/>
      <c r="V33" s="9"/>
    </row>
    <row r="34" spans="1:22" s="2" customFormat="1" x14ac:dyDescent="0.2">
      <c r="A34" s="9"/>
      <c r="B34" s="9"/>
      <c r="C34" s="42"/>
      <c r="D34" s="42"/>
      <c r="E34" s="42"/>
      <c r="F34" s="42"/>
      <c r="G34" s="42"/>
      <c r="H34" s="42"/>
      <c r="I34" s="42"/>
      <c r="J34" s="42"/>
      <c r="K34" s="9"/>
      <c r="L34" s="11"/>
      <c r="M34" s="134"/>
      <c r="N34" s="135"/>
      <c r="O34" s="135"/>
      <c r="P34" s="137" t="s">
        <v>15</v>
      </c>
      <c r="Q34" s="137"/>
      <c r="R34" s="137"/>
      <c r="S34" s="136">
        <f>S31/S32</f>
        <v>1.7021276595744681E-2</v>
      </c>
      <c r="T34" s="136"/>
      <c r="U34" s="16"/>
      <c r="V34" s="9"/>
    </row>
    <row r="35" spans="1:22" s="2" customFormat="1" ht="12.75" x14ac:dyDescent="0.2">
      <c r="A35" s="14"/>
      <c r="B35" s="21"/>
      <c r="C35" s="44"/>
      <c r="D35" s="44"/>
      <c r="E35" s="44"/>
      <c r="F35" s="44"/>
      <c r="G35" s="44"/>
      <c r="H35" s="44"/>
      <c r="I35" s="44"/>
      <c r="J35" s="44"/>
      <c r="K35" s="20"/>
      <c r="L35" s="11"/>
      <c r="M35" s="139" t="s">
        <v>13</v>
      </c>
      <c r="N35" s="140"/>
      <c r="O35" s="140"/>
      <c r="P35" s="140"/>
      <c r="Q35" s="140"/>
      <c r="R35" s="140"/>
      <c r="S35" s="136">
        <f>(COUNTIF(C29:J31,"&gt;2")/COUNT(C29:J31))*100</f>
        <v>9.5238095238095237</v>
      </c>
      <c r="T35" s="136"/>
      <c r="U35" s="16" t="s">
        <v>5</v>
      </c>
      <c r="V35" s="9"/>
    </row>
    <row r="36" spans="1:22" s="2" customFormat="1" x14ac:dyDescent="0.2">
      <c r="A36" s="9"/>
      <c r="B36" s="9"/>
      <c r="C36" s="42"/>
      <c r="D36" s="42"/>
      <c r="E36" s="42"/>
      <c r="F36" s="42"/>
      <c r="G36" s="42"/>
      <c r="H36" s="42"/>
      <c r="I36" s="42"/>
      <c r="J36" s="42"/>
      <c r="K36" s="9"/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9"/>
      <c r="B37" s="9"/>
      <c r="C37" s="42"/>
      <c r="D37" s="42"/>
      <c r="E37" s="42"/>
      <c r="F37" s="42"/>
      <c r="G37" s="42"/>
      <c r="H37" s="42"/>
      <c r="I37" s="42"/>
      <c r="J37" s="42"/>
      <c r="K37" s="9"/>
      <c r="L37" s="17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s="2" customFormat="1" x14ac:dyDescent="0.2">
      <c r="A38" s="10" t="s">
        <v>2</v>
      </c>
      <c r="B38" s="19"/>
      <c r="C38" s="41">
        <v>0.05</v>
      </c>
      <c r="D38" s="41">
        <v>0.06</v>
      </c>
      <c r="E38" s="41">
        <v>7.0000000000000007E-2</v>
      </c>
      <c r="F38" s="41">
        <v>0.16</v>
      </c>
      <c r="G38" s="41">
        <v>0.53</v>
      </c>
      <c r="H38" s="41">
        <v>1.31</v>
      </c>
      <c r="I38" s="41">
        <v>2.5499999999999998</v>
      </c>
      <c r="J38" s="41">
        <v>2.4300000000000002</v>
      </c>
      <c r="K38" s="20"/>
      <c r="L38" s="11"/>
      <c r="M38" s="130" t="s">
        <v>11</v>
      </c>
      <c r="N38" s="131"/>
      <c r="O38" s="131"/>
      <c r="P38" s="138" t="s">
        <v>6</v>
      </c>
      <c r="Q38" s="138"/>
      <c r="R38" s="138"/>
      <c r="S38" s="141">
        <f>AVERAGE(C38:J40)</f>
        <v>0.56047619047619057</v>
      </c>
      <c r="T38" s="141"/>
      <c r="U38" s="13" t="s">
        <v>5</v>
      </c>
      <c r="V38" s="9"/>
    </row>
    <row r="39" spans="1:22" s="2" customFormat="1" ht="12.75" x14ac:dyDescent="0.2">
      <c r="A39" s="14"/>
      <c r="B39" s="21"/>
      <c r="C39" s="41">
        <v>0.05</v>
      </c>
      <c r="D39" s="41">
        <v>0.06</v>
      </c>
      <c r="E39" s="41">
        <v>0.09</v>
      </c>
      <c r="F39" s="41">
        <v>0.25</v>
      </c>
      <c r="G39" s="41">
        <v>0.47</v>
      </c>
      <c r="H39" s="41">
        <v>0.91</v>
      </c>
      <c r="I39" s="41">
        <v>1.25</v>
      </c>
      <c r="J39" s="41"/>
      <c r="K39" s="20"/>
      <c r="L39" s="11"/>
      <c r="M39" s="132"/>
      <c r="N39" s="133"/>
      <c r="O39" s="133"/>
      <c r="P39" s="143" t="s">
        <v>9</v>
      </c>
      <c r="Q39" s="143"/>
      <c r="R39" s="143"/>
      <c r="S39" s="142">
        <f>MEDIAN(C38:J40)</f>
        <v>0.24</v>
      </c>
      <c r="T39" s="142"/>
      <c r="U39" s="15" t="s">
        <v>5</v>
      </c>
      <c r="V39" s="9"/>
    </row>
    <row r="40" spans="1:22" s="2" customFormat="1" ht="12.75" x14ac:dyDescent="0.2">
      <c r="A40" s="14"/>
      <c r="B40" s="21"/>
      <c r="C40" s="41">
        <v>0.05</v>
      </c>
      <c r="D40" s="41">
        <v>0.06</v>
      </c>
      <c r="E40" s="41">
        <v>0.11</v>
      </c>
      <c r="F40" s="41">
        <v>0.24</v>
      </c>
      <c r="G40" s="41">
        <v>0.42</v>
      </c>
      <c r="H40" s="41">
        <v>0.65</v>
      </c>
      <c r="I40" s="41"/>
      <c r="J40" s="41"/>
      <c r="K40" s="20"/>
      <c r="L40" s="11"/>
      <c r="M40" s="132"/>
      <c r="N40" s="133"/>
      <c r="O40" s="133"/>
      <c r="P40" s="143" t="s">
        <v>10</v>
      </c>
      <c r="Q40" s="143"/>
      <c r="R40" s="143"/>
      <c r="S40" s="142">
        <f>SMALL(C38:J40,1)</f>
        <v>0.05</v>
      </c>
      <c r="T40" s="142"/>
      <c r="U40" s="15" t="s">
        <v>5</v>
      </c>
      <c r="V40" s="9"/>
    </row>
    <row r="41" spans="1:22" s="2" customFormat="1" x14ac:dyDescent="0.2">
      <c r="A41" s="128" t="s">
        <v>12</v>
      </c>
      <c r="B41" s="128"/>
      <c r="C41" s="12">
        <f t="shared" ref="C41:J41" si="3">AVERAGE(C38:C40)</f>
        <v>5.000000000000001E-2</v>
      </c>
      <c r="D41" s="12">
        <f t="shared" si="3"/>
        <v>0.06</v>
      </c>
      <c r="E41" s="12">
        <f t="shared" si="3"/>
        <v>9.0000000000000011E-2</v>
      </c>
      <c r="F41" s="12">
        <f t="shared" si="3"/>
        <v>0.21666666666666667</v>
      </c>
      <c r="G41" s="12">
        <f t="shared" si="3"/>
        <v>0.47333333333333333</v>
      </c>
      <c r="H41" s="12">
        <f t="shared" si="3"/>
        <v>0.95666666666666667</v>
      </c>
      <c r="I41" s="12">
        <f t="shared" si="3"/>
        <v>1.9</v>
      </c>
      <c r="J41" s="12">
        <f t="shared" si="3"/>
        <v>2.4300000000000002</v>
      </c>
      <c r="K41" s="20"/>
      <c r="L41" s="11"/>
      <c r="M41" s="132"/>
      <c r="N41" s="133"/>
      <c r="O41" s="133"/>
      <c r="P41" s="143" t="s">
        <v>8</v>
      </c>
      <c r="Q41" s="143"/>
      <c r="R41" s="143"/>
      <c r="S41" s="142">
        <f>LARGE(C38:J40,1)</f>
        <v>2.5499999999999998</v>
      </c>
      <c r="T41" s="142"/>
      <c r="U41" s="15" t="s">
        <v>5</v>
      </c>
      <c r="V41" s="9"/>
    </row>
    <row r="42" spans="1:22" s="2" customFormat="1" ht="12.75" x14ac:dyDescent="0.2">
      <c r="A42" s="38"/>
      <c r="B42" s="39"/>
      <c r="C42" s="44"/>
      <c r="D42" s="44"/>
      <c r="E42" s="44"/>
      <c r="F42" s="44"/>
      <c r="G42" s="44"/>
      <c r="H42" s="44"/>
      <c r="I42" s="44"/>
      <c r="J42" s="44"/>
      <c r="K42" s="20"/>
      <c r="L42" s="11"/>
      <c r="M42" s="130" t="s">
        <v>7</v>
      </c>
      <c r="N42" s="131"/>
      <c r="O42" s="131"/>
      <c r="P42" s="138" t="s">
        <v>14</v>
      </c>
      <c r="Q42" s="138"/>
      <c r="R42" s="138"/>
      <c r="S42" s="141">
        <f>S40/S38</f>
        <v>8.9209855564995735E-2</v>
      </c>
      <c r="T42" s="141"/>
      <c r="U42" s="13"/>
      <c r="V42" s="9"/>
    </row>
    <row r="43" spans="1:22" s="2" customFormat="1" x14ac:dyDescent="0.2">
      <c r="A43" s="37"/>
      <c r="B43" s="37"/>
      <c r="C43" s="47"/>
      <c r="D43" s="47"/>
      <c r="E43" s="47"/>
      <c r="F43" s="47"/>
      <c r="G43" s="47"/>
      <c r="H43" s="47"/>
      <c r="I43" s="47"/>
      <c r="J43" s="47"/>
      <c r="K43" s="36"/>
      <c r="L43" s="11"/>
      <c r="M43" s="134"/>
      <c r="N43" s="135"/>
      <c r="O43" s="135"/>
      <c r="P43" s="137" t="s">
        <v>15</v>
      </c>
      <c r="Q43" s="137"/>
      <c r="R43" s="137"/>
      <c r="S43" s="136">
        <f>S40/S41</f>
        <v>1.9607843137254905E-2</v>
      </c>
      <c r="T43" s="136"/>
      <c r="U43" s="16"/>
      <c r="V43" s="9"/>
    </row>
    <row r="44" spans="1:22" s="2" customFormat="1" ht="12.75" x14ac:dyDescent="0.2">
      <c r="A44" s="38"/>
      <c r="B44" s="39"/>
      <c r="C44" s="44"/>
      <c r="D44" s="44"/>
      <c r="E44" s="44"/>
      <c r="F44" s="44"/>
      <c r="G44" s="44"/>
      <c r="H44" s="44"/>
      <c r="I44" s="44"/>
      <c r="J44" s="44"/>
      <c r="K44" s="20"/>
      <c r="L44" s="11"/>
      <c r="M44" s="139" t="s">
        <v>13</v>
      </c>
      <c r="N44" s="140"/>
      <c r="O44" s="140"/>
      <c r="P44" s="140"/>
      <c r="Q44" s="140"/>
      <c r="R44" s="140"/>
      <c r="S44" s="136">
        <f>(COUNTIF(C38:J40,"&gt;2")/COUNT(C38:J40))*100</f>
        <v>9.5238095238095237</v>
      </c>
      <c r="T44" s="136"/>
      <c r="U44" s="16" t="s">
        <v>5</v>
      </c>
      <c r="V44" s="9"/>
    </row>
    <row r="45" spans="1:22" s="2" customFormat="1" x14ac:dyDescent="0.2">
      <c r="A45" s="9"/>
      <c r="B45" s="9"/>
      <c r="C45" s="42"/>
      <c r="D45" s="42"/>
      <c r="E45" s="42"/>
      <c r="F45" s="42"/>
      <c r="G45" s="42"/>
      <c r="H45" s="42"/>
      <c r="I45" s="42"/>
      <c r="J45" s="42"/>
      <c r="K45" s="9"/>
      <c r="L45" s="17"/>
      <c r="M45" s="9"/>
      <c r="N45" s="9"/>
      <c r="O45" s="9"/>
      <c r="P45" s="9"/>
      <c r="Q45" s="9"/>
      <c r="R45" s="9"/>
      <c r="S45" s="8"/>
      <c r="T45" s="8"/>
      <c r="U45" s="9"/>
      <c r="V45" s="9"/>
    </row>
    <row r="46" spans="1:22" s="2" customFormat="1" x14ac:dyDescent="0.2">
      <c r="A46" s="9"/>
      <c r="B46" s="9"/>
      <c r="C46" s="42"/>
      <c r="D46" s="42"/>
      <c r="E46" s="42"/>
      <c r="F46" s="42"/>
      <c r="G46" s="42"/>
      <c r="H46" s="42"/>
      <c r="I46" s="42"/>
      <c r="J46" s="42"/>
      <c r="K46" s="9"/>
      <c r="L46" s="17"/>
      <c r="M46" s="9"/>
      <c r="N46" s="9"/>
      <c r="O46" s="9"/>
      <c r="P46" s="9"/>
      <c r="Q46" s="9"/>
      <c r="R46" s="9"/>
      <c r="S46" s="8"/>
      <c r="T46" s="8"/>
      <c r="U46" s="9"/>
      <c r="V46" s="9"/>
    </row>
    <row r="47" spans="1:22" s="2" customFormat="1" x14ac:dyDescent="0.2">
      <c r="A47" s="10" t="s">
        <v>3</v>
      </c>
      <c r="B47" s="19"/>
      <c r="C47" s="45">
        <v>0.06</v>
      </c>
      <c r="D47" s="45">
        <v>7.0000000000000007E-2</v>
      </c>
      <c r="E47" s="45">
        <v>0.12</v>
      </c>
      <c r="F47" s="45">
        <v>0.28000000000000003</v>
      </c>
      <c r="G47" s="45">
        <v>0.69</v>
      </c>
      <c r="H47" s="45">
        <v>1.52</v>
      </c>
      <c r="I47" s="45">
        <v>2.79</v>
      </c>
      <c r="J47" s="45">
        <v>3.02</v>
      </c>
      <c r="K47" s="34"/>
      <c r="L47" s="11"/>
      <c r="M47" s="130" t="s">
        <v>11</v>
      </c>
      <c r="N47" s="131"/>
      <c r="O47" s="131"/>
      <c r="P47" s="138" t="s">
        <v>6</v>
      </c>
      <c r="Q47" s="138"/>
      <c r="R47" s="138"/>
      <c r="S47" s="141">
        <f>AVERAGE(C47:J49)</f>
        <v>0.6909523809523811</v>
      </c>
      <c r="T47" s="141"/>
      <c r="U47" s="13" t="s">
        <v>5</v>
      </c>
      <c r="V47" s="9"/>
    </row>
    <row r="48" spans="1:22" s="2" customFormat="1" ht="12.75" x14ac:dyDescent="0.2">
      <c r="A48" s="14"/>
      <c r="B48" s="21"/>
      <c r="C48" s="45">
        <v>7.0000000000000007E-2</v>
      </c>
      <c r="D48" s="45">
        <v>0.1</v>
      </c>
      <c r="E48" s="45">
        <v>0.18</v>
      </c>
      <c r="F48" s="45">
        <v>0.38</v>
      </c>
      <c r="G48" s="45">
        <v>0.65</v>
      </c>
      <c r="H48" s="45">
        <v>1.07</v>
      </c>
      <c r="I48" s="45">
        <v>1.34</v>
      </c>
      <c r="J48" s="45"/>
      <c r="K48" s="34"/>
      <c r="L48" s="11"/>
      <c r="M48" s="132"/>
      <c r="N48" s="133"/>
      <c r="O48" s="133"/>
      <c r="P48" s="143" t="s">
        <v>9</v>
      </c>
      <c r="Q48" s="143"/>
      <c r="R48" s="143"/>
      <c r="S48" s="142">
        <f>MEDIAN(C47:J49)</f>
        <v>0.38</v>
      </c>
      <c r="T48" s="142"/>
      <c r="U48" s="15" t="s">
        <v>5</v>
      </c>
      <c r="V48" s="9"/>
    </row>
    <row r="49" spans="1:22" s="2" customFormat="1" ht="12.75" x14ac:dyDescent="0.2">
      <c r="A49" s="14"/>
      <c r="B49" s="21"/>
      <c r="C49" s="45">
        <v>7.0000000000000007E-2</v>
      </c>
      <c r="D49" s="45">
        <v>0.11</v>
      </c>
      <c r="E49" s="45">
        <v>0.21</v>
      </c>
      <c r="F49" s="45">
        <v>0.38</v>
      </c>
      <c r="G49" s="45">
        <v>0.59</v>
      </c>
      <c r="H49" s="45">
        <v>0.81</v>
      </c>
      <c r="I49" s="45"/>
      <c r="J49" s="45"/>
      <c r="K49" s="34"/>
      <c r="L49" s="11"/>
      <c r="M49" s="132"/>
      <c r="N49" s="133"/>
      <c r="O49" s="133"/>
      <c r="P49" s="143" t="s">
        <v>10</v>
      </c>
      <c r="Q49" s="143"/>
      <c r="R49" s="143"/>
      <c r="S49" s="142">
        <f>SMALL(C47:J49,1)</f>
        <v>0.06</v>
      </c>
      <c r="T49" s="142"/>
      <c r="U49" s="15" t="s">
        <v>5</v>
      </c>
      <c r="V49" s="9"/>
    </row>
    <row r="50" spans="1:22" s="2" customFormat="1" x14ac:dyDescent="0.2">
      <c r="A50" s="128" t="s">
        <v>12</v>
      </c>
      <c r="B50" s="128"/>
      <c r="C50" s="12">
        <f t="shared" ref="C50:J50" si="4">AVERAGE(C47:C49)</f>
        <v>6.6666666666666666E-2</v>
      </c>
      <c r="D50" s="12">
        <f t="shared" si="4"/>
        <v>9.3333333333333338E-2</v>
      </c>
      <c r="E50" s="12">
        <f t="shared" si="4"/>
        <v>0.17</v>
      </c>
      <c r="F50" s="12">
        <f t="shared" si="4"/>
        <v>0.34666666666666668</v>
      </c>
      <c r="G50" s="12">
        <f t="shared" si="4"/>
        <v>0.6433333333333332</v>
      </c>
      <c r="H50" s="12">
        <f t="shared" si="4"/>
        <v>1.1333333333333333</v>
      </c>
      <c r="I50" s="12">
        <f t="shared" si="4"/>
        <v>2.0649999999999999</v>
      </c>
      <c r="J50" s="12">
        <f t="shared" si="4"/>
        <v>3.02</v>
      </c>
      <c r="K50" s="34"/>
      <c r="L50" s="11"/>
      <c r="M50" s="132"/>
      <c r="N50" s="133"/>
      <c r="O50" s="133"/>
      <c r="P50" s="143" t="s">
        <v>8</v>
      </c>
      <c r="Q50" s="143"/>
      <c r="R50" s="143"/>
      <c r="S50" s="142">
        <f>LARGE(C47:J49,1)</f>
        <v>3.02</v>
      </c>
      <c r="T50" s="142"/>
      <c r="U50" s="15" t="s">
        <v>5</v>
      </c>
      <c r="V50" s="9"/>
    </row>
    <row r="51" spans="1:22" s="2" customFormat="1" ht="12.75" x14ac:dyDescent="0.2">
      <c r="A51" s="38"/>
      <c r="B51" s="39"/>
      <c r="C51" s="48"/>
      <c r="D51" s="48"/>
      <c r="E51" s="48"/>
      <c r="F51" s="48"/>
      <c r="G51" s="48"/>
      <c r="H51" s="48"/>
      <c r="I51" s="48"/>
      <c r="J51" s="48"/>
      <c r="K51" s="18"/>
      <c r="L51" s="11"/>
      <c r="M51" s="130" t="s">
        <v>7</v>
      </c>
      <c r="N51" s="131"/>
      <c r="O51" s="131"/>
      <c r="P51" s="138" t="s">
        <v>14</v>
      </c>
      <c r="Q51" s="138"/>
      <c r="R51" s="138"/>
      <c r="S51" s="141">
        <f>S49/S47</f>
        <v>8.6836664369400393E-2</v>
      </c>
      <c r="T51" s="141"/>
      <c r="U51" s="13"/>
      <c r="V51" s="9"/>
    </row>
    <row r="52" spans="1:22" s="2" customFormat="1" x14ac:dyDescent="0.2">
      <c r="A52" s="37"/>
      <c r="B52" s="37"/>
      <c r="C52" s="47"/>
      <c r="D52" s="47"/>
      <c r="E52" s="47"/>
      <c r="F52" s="47"/>
      <c r="G52" s="47"/>
      <c r="H52" s="47"/>
      <c r="I52" s="47"/>
      <c r="J52" s="47"/>
      <c r="K52" s="36"/>
      <c r="L52" s="11"/>
      <c r="M52" s="134"/>
      <c r="N52" s="135"/>
      <c r="O52" s="135"/>
      <c r="P52" s="137" t="s">
        <v>15</v>
      </c>
      <c r="Q52" s="137"/>
      <c r="R52" s="137"/>
      <c r="S52" s="136">
        <f>S49/S50</f>
        <v>1.9867549668874173E-2</v>
      </c>
      <c r="T52" s="136"/>
      <c r="U52" s="16"/>
      <c r="V52" s="9"/>
    </row>
    <row r="53" spans="1:22" s="2" customFormat="1" ht="12.75" x14ac:dyDescent="0.2">
      <c r="A53" s="38"/>
      <c r="B53" s="39"/>
      <c r="C53" s="48"/>
      <c r="D53" s="48"/>
      <c r="E53" s="48"/>
      <c r="F53" s="48"/>
      <c r="G53" s="48"/>
      <c r="H53" s="48"/>
      <c r="I53" s="48"/>
      <c r="J53" s="48"/>
      <c r="K53" s="18"/>
      <c r="L53" s="11"/>
      <c r="M53" s="139" t="s">
        <v>13</v>
      </c>
      <c r="N53" s="140"/>
      <c r="O53" s="140"/>
      <c r="P53" s="140"/>
      <c r="Q53" s="140"/>
      <c r="R53" s="140"/>
      <c r="S53" s="136">
        <f>(COUNTIF(C47:J49,"&gt;2")/COUNT(C47:J49))*100</f>
        <v>9.5238095238095237</v>
      </c>
      <c r="T53" s="136"/>
      <c r="U53" s="16" t="s">
        <v>5</v>
      </c>
      <c r="V53" s="9"/>
    </row>
    <row r="54" spans="1:22" s="2" customFormat="1" x14ac:dyDescent="0.2">
      <c r="A54" s="37"/>
      <c r="B54" s="37"/>
      <c r="C54" s="47"/>
      <c r="D54" s="47"/>
      <c r="E54" s="47"/>
      <c r="F54" s="47"/>
      <c r="G54" s="47"/>
      <c r="H54" s="47"/>
      <c r="I54" s="47"/>
      <c r="J54" s="47"/>
      <c r="K54" s="37"/>
      <c r="L54" s="17"/>
      <c r="M54" s="9"/>
      <c r="N54" s="9"/>
      <c r="O54" s="9"/>
      <c r="P54" s="9"/>
      <c r="Q54" s="9"/>
      <c r="R54" s="9"/>
      <c r="S54" s="8"/>
      <c r="T54" s="8"/>
      <c r="U54" s="9"/>
      <c r="V54" s="9"/>
    </row>
    <row r="55" spans="1:22" s="2" customFormat="1" x14ac:dyDescent="0.2">
      <c r="A55" s="37"/>
      <c r="B55" s="37"/>
      <c r="C55" s="47"/>
      <c r="D55" s="47"/>
      <c r="E55" s="47"/>
      <c r="F55" s="47"/>
      <c r="G55" s="47"/>
      <c r="H55" s="47"/>
      <c r="I55" s="47"/>
      <c r="J55" s="47"/>
      <c r="K55" s="37"/>
      <c r="L55" s="17"/>
      <c r="M55" s="9"/>
      <c r="N55" s="9"/>
      <c r="O55" s="9"/>
      <c r="P55" s="9"/>
      <c r="Q55" s="9"/>
      <c r="R55" s="9"/>
      <c r="S55" s="8"/>
      <c r="T55" s="8"/>
      <c r="U55" s="9"/>
      <c r="V55" s="9"/>
    </row>
    <row r="56" spans="1:22" s="2" customFormat="1" x14ac:dyDescent="0.2">
      <c r="A56" s="10" t="s">
        <v>4</v>
      </c>
      <c r="B56" s="20">
        <v>6.62</v>
      </c>
      <c r="C56" s="43">
        <v>0.1</v>
      </c>
      <c r="D56" s="43">
        <v>0.13</v>
      </c>
      <c r="E56" s="43">
        <v>0.2</v>
      </c>
      <c r="F56" s="43">
        <v>0.44</v>
      </c>
      <c r="G56" s="43">
        <v>0.85</v>
      </c>
      <c r="H56" s="43">
        <v>1.79</v>
      </c>
      <c r="I56" s="43">
        <v>3.01</v>
      </c>
      <c r="J56" s="43">
        <v>3.57</v>
      </c>
      <c r="K56" s="35"/>
      <c r="L56" s="11"/>
      <c r="M56" s="130" t="s">
        <v>11</v>
      </c>
      <c r="N56" s="131"/>
      <c r="O56" s="131"/>
      <c r="P56" s="138" t="s">
        <v>6</v>
      </c>
      <c r="Q56" s="138"/>
      <c r="R56" s="138"/>
      <c r="S56" s="141">
        <f>AVERAGE(C56:J58)</f>
        <v>0.872857142857143</v>
      </c>
      <c r="T56" s="141"/>
      <c r="U56" s="13" t="s">
        <v>5</v>
      </c>
      <c r="V56" s="9"/>
    </row>
    <row r="57" spans="1:22" s="2" customFormat="1" ht="12.75" x14ac:dyDescent="0.2">
      <c r="A57" s="14"/>
      <c r="B57" s="20">
        <v>7.59</v>
      </c>
      <c r="C57" s="43">
        <v>0.13</v>
      </c>
      <c r="D57" s="43">
        <v>0.18</v>
      </c>
      <c r="E57" s="43">
        <v>0.28000000000000003</v>
      </c>
      <c r="F57" s="43">
        <v>0.55000000000000004</v>
      </c>
      <c r="G57" s="43">
        <v>0.79</v>
      </c>
      <c r="H57" s="43">
        <v>1.61</v>
      </c>
      <c r="I57" s="43">
        <v>1.71</v>
      </c>
      <c r="J57" s="43"/>
      <c r="K57" s="35"/>
      <c r="L57" s="11"/>
      <c r="M57" s="132"/>
      <c r="N57" s="133"/>
      <c r="O57" s="133"/>
      <c r="P57" s="143" t="s">
        <v>9</v>
      </c>
      <c r="Q57" s="143"/>
      <c r="R57" s="143"/>
      <c r="S57" s="142">
        <f>MEDIAN(C56:J58)</f>
        <v>0.53</v>
      </c>
      <c r="T57" s="142"/>
      <c r="U57" s="15" t="s">
        <v>5</v>
      </c>
      <c r="V57" s="9"/>
    </row>
    <row r="58" spans="1:22" s="2" customFormat="1" ht="12.75" x14ac:dyDescent="0.2">
      <c r="A58" s="14"/>
      <c r="B58" s="20">
        <v>3.15</v>
      </c>
      <c r="C58" s="43">
        <v>0.15</v>
      </c>
      <c r="D58" s="43">
        <v>0.22</v>
      </c>
      <c r="E58" s="43">
        <v>0.34</v>
      </c>
      <c r="F58" s="43">
        <v>0.53</v>
      </c>
      <c r="G58" s="43">
        <v>0.78</v>
      </c>
      <c r="H58" s="43">
        <v>0.97</v>
      </c>
      <c r="I58" s="43"/>
      <c r="J58" s="43"/>
      <c r="K58" s="35"/>
      <c r="L58" s="11"/>
      <c r="M58" s="132"/>
      <c r="N58" s="133"/>
      <c r="O58" s="133"/>
      <c r="P58" s="143" t="s">
        <v>10</v>
      </c>
      <c r="Q58" s="143"/>
      <c r="R58" s="143"/>
      <c r="S58" s="142">
        <f>SMALL(C56:J58,1)</f>
        <v>0.1</v>
      </c>
      <c r="T58" s="142"/>
      <c r="U58" s="15" t="s">
        <v>5</v>
      </c>
      <c r="V58" s="9"/>
    </row>
    <row r="59" spans="1:22" s="2" customFormat="1" x14ac:dyDescent="0.2">
      <c r="A59" s="128" t="s">
        <v>12</v>
      </c>
      <c r="B59" s="128"/>
      <c r="C59" s="12">
        <f t="shared" ref="C59:J59" si="5">AVERAGE(C56:C58)</f>
        <v>0.12666666666666668</v>
      </c>
      <c r="D59" s="12">
        <f t="shared" si="5"/>
        <v>0.17666666666666667</v>
      </c>
      <c r="E59" s="12">
        <f t="shared" si="5"/>
        <v>0.27333333333333337</v>
      </c>
      <c r="F59" s="12">
        <f t="shared" si="5"/>
        <v>0.50666666666666671</v>
      </c>
      <c r="G59" s="12">
        <f t="shared" si="5"/>
        <v>0.80666666666666664</v>
      </c>
      <c r="H59" s="12">
        <f t="shared" si="5"/>
        <v>1.4566666666666668</v>
      </c>
      <c r="I59" s="12">
        <f t="shared" si="5"/>
        <v>2.36</v>
      </c>
      <c r="J59" s="12">
        <f t="shared" si="5"/>
        <v>3.57</v>
      </c>
      <c r="K59" s="35"/>
      <c r="L59" s="11"/>
      <c r="M59" s="132"/>
      <c r="N59" s="133"/>
      <c r="O59" s="133"/>
      <c r="P59" s="143" t="s">
        <v>8</v>
      </c>
      <c r="Q59" s="143"/>
      <c r="R59" s="143"/>
      <c r="S59" s="142">
        <f>LARGE(C56:J58,1)</f>
        <v>3.57</v>
      </c>
      <c r="T59" s="142"/>
      <c r="U59" s="15" t="s">
        <v>5</v>
      </c>
      <c r="V59" s="9"/>
    </row>
    <row r="60" spans="1:22" s="2" customFormat="1" ht="12.75" x14ac:dyDescent="0.2">
      <c r="A60" s="38"/>
      <c r="B60" s="20">
        <v>4.95</v>
      </c>
      <c r="C60" s="20"/>
      <c r="D60" s="20"/>
      <c r="E60" s="20"/>
      <c r="F60" s="20"/>
      <c r="G60" s="20"/>
      <c r="H60" s="20"/>
      <c r="I60" s="20"/>
      <c r="J60" s="20"/>
      <c r="K60" s="20"/>
      <c r="L60" s="11"/>
      <c r="M60" s="130" t="s">
        <v>7</v>
      </c>
      <c r="N60" s="131"/>
      <c r="O60" s="131"/>
      <c r="P60" s="138" t="s">
        <v>14</v>
      </c>
      <c r="Q60" s="138"/>
      <c r="R60" s="138"/>
      <c r="S60" s="141">
        <f>S58/S56</f>
        <v>0.11456628477905073</v>
      </c>
      <c r="T60" s="141"/>
      <c r="U60" s="13"/>
      <c r="V60" s="9"/>
    </row>
    <row r="61" spans="1:22" s="2" customFormat="1" x14ac:dyDescent="0.2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6"/>
      <c r="L61" s="11"/>
      <c r="M61" s="134"/>
      <c r="N61" s="135"/>
      <c r="O61" s="135"/>
      <c r="P61" s="137" t="s">
        <v>15</v>
      </c>
      <c r="Q61" s="137"/>
      <c r="R61" s="137"/>
      <c r="S61" s="136">
        <f>S58/S59</f>
        <v>2.8011204481792718E-2</v>
      </c>
      <c r="T61" s="136"/>
      <c r="U61" s="16"/>
      <c r="V61" s="9"/>
    </row>
    <row r="62" spans="1:22" s="2" customFormat="1" ht="12.75" x14ac:dyDescent="0.2">
      <c r="A62" s="38"/>
      <c r="B62" s="20">
        <v>4.8899999999999997</v>
      </c>
      <c r="C62" s="20"/>
      <c r="D62" s="20"/>
      <c r="E62" s="20"/>
      <c r="F62" s="20"/>
      <c r="G62" s="20"/>
      <c r="H62" s="20"/>
      <c r="I62" s="20"/>
      <c r="J62" s="20"/>
      <c r="K62" s="20"/>
      <c r="L62" s="11"/>
      <c r="M62" s="139" t="s">
        <v>13</v>
      </c>
      <c r="N62" s="140"/>
      <c r="O62" s="140"/>
      <c r="P62" s="140"/>
      <c r="Q62" s="140"/>
      <c r="R62" s="140"/>
      <c r="S62" s="136">
        <f>(COUNTIF(C56:J58,"&gt;2")/COUNT(C56:J58))*100</f>
        <v>9.5238095238095237</v>
      </c>
      <c r="T62" s="136"/>
      <c r="U62" s="16" t="s">
        <v>5</v>
      </c>
      <c r="V62" s="9"/>
    </row>
    <row r="63" spans="1:22" s="2" customFormat="1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17"/>
      <c r="M63" s="9"/>
      <c r="N63" s="9"/>
      <c r="O63" s="9"/>
      <c r="P63" s="9"/>
      <c r="Q63" s="9"/>
      <c r="R63" s="9"/>
      <c r="S63" s="8"/>
      <c r="T63" s="8"/>
      <c r="U63" s="9"/>
      <c r="V63" s="9"/>
    </row>
    <row r="64" spans="1:22" hidden="1" x14ac:dyDescent="0.2"/>
    <row r="65" ht="11.25" hidden="1" customHeight="1" x14ac:dyDescent="0.2"/>
    <row r="66" ht="11.25" hidden="1" customHeight="1" x14ac:dyDescent="0.2"/>
    <row r="67" ht="11.25" hidden="1" customHeight="1" x14ac:dyDescent="0.2"/>
    <row r="68" ht="11.25" hidden="1" customHeight="1" x14ac:dyDescent="0.2"/>
  </sheetData>
  <mergeCells count="91">
    <mergeCell ref="M62:R62"/>
    <mergeCell ref="S62:T62"/>
    <mergeCell ref="A59:B59"/>
    <mergeCell ref="P59:R59"/>
    <mergeCell ref="S59:T59"/>
    <mergeCell ref="M60:O61"/>
    <mergeCell ref="P60:R60"/>
    <mergeCell ref="S60:T60"/>
    <mergeCell ref="P61:R61"/>
    <mergeCell ref="S61:T61"/>
    <mergeCell ref="M53:R53"/>
    <mergeCell ref="S53:T53"/>
    <mergeCell ref="M56:O59"/>
    <mergeCell ref="P56:R56"/>
    <mergeCell ref="S56:T56"/>
    <mergeCell ref="P57:R57"/>
    <mergeCell ref="S57:T57"/>
    <mergeCell ref="P58:R58"/>
    <mergeCell ref="S58:T58"/>
    <mergeCell ref="A50:B50"/>
    <mergeCell ref="P50:R50"/>
    <mergeCell ref="S50:T50"/>
    <mergeCell ref="M51:O52"/>
    <mergeCell ref="P51:R51"/>
    <mergeCell ref="S51:T51"/>
    <mergeCell ref="P52:R52"/>
    <mergeCell ref="S52:T52"/>
    <mergeCell ref="M44:R44"/>
    <mergeCell ref="S44:T44"/>
    <mergeCell ref="M47:O50"/>
    <mergeCell ref="P47:R47"/>
    <mergeCell ref="S47:T47"/>
    <mergeCell ref="P48:R48"/>
    <mergeCell ref="S48:T48"/>
    <mergeCell ref="P49:R49"/>
    <mergeCell ref="S49:T49"/>
    <mergeCell ref="A41:B41"/>
    <mergeCell ref="P41:R41"/>
    <mergeCell ref="S41:T41"/>
    <mergeCell ref="M42:O43"/>
    <mergeCell ref="P42:R42"/>
    <mergeCell ref="S42:T42"/>
    <mergeCell ref="P43:R43"/>
    <mergeCell ref="S43:T43"/>
    <mergeCell ref="M35:R35"/>
    <mergeCell ref="S35:T35"/>
    <mergeCell ref="M38:O41"/>
    <mergeCell ref="P38:R38"/>
    <mergeCell ref="S38:T38"/>
    <mergeCell ref="P39:R39"/>
    <mergeCell ref="S39:T39"/>
    <mergeCell ref="P40:R40"/>
    <mergeCell ref="S40:T40"/>
    <mergeCell ref="A32:B32"/>
    <mergeCell ref="P32:R32"/>
    <mergeCell ref="S32:T32"/>
    <mergeCell ref="M33:O34"/>
    <mergeCell ref="P33:R33"/>
    <mergeCell ref="S33:T33"/>
    <mergeCell ref="P34:R34"/>
    <mergeCell ref="S34:T34"/>
    <mergeCell ref="M26:R26"/>
    <mergeCell ref="S26:T26"/>
    <mergeCell ref="M29:O32"/>
    <mergeCell ref="P29:R29"/>
    <mergeCell ref="S29:T29"/>
    <mergeCell ref="P30:R30"/>
    <mergeCell ref="S30:T30"/>
    <mergeCell ref="P31:R31"/>
    <mergeCell ref="S31:T31"/>
    <mergeCell ref="A23:B23"/>
    <mergeCell ref="P23:R23"/>
    <mergeCell ref="S23:T23"/>
    <mergeCell ref="M24:O25"/>
    <mergeCell ref="P24:R24"/>
    <mergeCell ref="S24:T24"/>
    <mergeCell ref="P25:R25"/>
    <mergeCell ref="S25:T25"/>
    <mergeCell ref="M20:O23"/>
    <mergeCell ref="P20:R20"/>
    <mergeCell ref="S20:T20"/>
    <mergeCell ref="P21:R21"/>
    <mergeCell ref="S21:T21"/>
    <mergeCell ref="P22:R22"/>
    <mergeCell ref="S22:T22"/>
    <mergeCell ref="A17:B17"/>
    <mergeCell ref="N17:U17"/>
    <mergeCell ref="A18:C18"/>
    <mergeCell ref="N18:P18"/>
    <mergeCell ref="Q18:S18"/>
    <mergeCell ref="T18:U18"/>
  </mergeCells>
  <conditionalFormatting sqref="C20:J22 C29:J31 C38:J40 C47:J49 C56:J58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scale="97" orientation="portrait" r:id="rId1"/>
  <headerFooter>
    <oddHeader>&amp;LRum &amp;A</oddHeader>
  </headerFooter>
  <colBreaks count="1" manualBreakCount="1">
    <brk id="21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tabSelected="1" zoomScaleNormal="100" zoomScaleSheetLayoutView="100" zoomScalePageLayoutView="70" workbookViewId="0">
      <selection activeCell="Q18" sqref="Q18:S18"/>
    </sheetView>
  </sheetViews>
  <sheetFormatPr defaultColWidth="0" defaultRowHeight="11.25" customHeight="1" zeroHeight="1" x14ac:dyDescent="0.2"/>
  <cols>
    <col min="1" max="1" width="10.42578125" style="4" customWidth="1"/>
    <col min="2" max="2" width="1" style="4" customWidth="1"/>
    <col min="3" max="11" width="4.85546875" style="5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28515625" style="5" customWidth="1"/>
    <col min="22" max="22" width="1.42578125" style="5" customWidth="1"/>
    <col min="23" max="23" width="0" style="5" hidden="1" customWidth="1"/>
    <col min="24" max="16383" width="9.140625" style="5" hidden="1"/>
    <col min="16384" max="16384" width="81" style="5" hidden="1" customWidth="1"/>
  </cols>
  <sheetData>
    <row r="1" spans="1:22" x14ac:dyDescent="0.2">
      <c r="A1" s="6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1:22" x14ac:dyDescent="0.2">
      <c r="A2" s="6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1:22" x14ac:dyDescent="0.2">
      <c r="A3" s="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1:22" x14ac:dyDescent="0.2">
      <c r="A4" s="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1:22" x14ac:dyDescent="0.2">
      <c r="A5" s="6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1:22" x14ac:dyDescent="0.2">
      <c r="A6" s="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1:22" x14ac:dyDescent="0.2">
      <c r="A7" s="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1:22" x14ac:dyDescent="0.2">
      <c r="A8" s="6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1:22" x14ac:dyDescent="0.2">
      <c r="A9" s="6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1:22" x14ac:dyDescent="0.2">
      <c r="A10" s="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1:22" x14ac:dyDescent="0.2">
      <c r="A11" s="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1:22" x14ac:dyDescent="0.2">
      <c r="A12" s="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1:22" x14ac:dyDescent="0.2">
      <c r="A13" s="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1:22" x14ac:dyDescent="0.2">
      <c r="A14" s="6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1:22" x14ac:dyDescent="0.2">
      <c r="A15" s="6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1:22" x14ac:dyDescent="0.2">
      <c r="A16" s="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145" t="s">
        <v>26</v>
      </c>
      <c r="B17" s="145"/>
      <c r="C17" s="27">
        <v>0.5</v>
      </c>
      <c r="D17" s="30">
        <f t="shared" ref="D17:K17" si="0">C17+$F$18</f>
        <v>1</v>
      </c>
      <c r="E17" s="30">
        <f t="shared" si="0"/>
        <v>1.5</v>
      </c>
      <c r="F17" s="30">
        <f t="shared" si="0"/>
        <v>2</v>
      </c>
      <c r="G17" s="30">
        <f t="shared" si="0"/>
        <v>2.5</v>
      </c>
      <c r="H17" s="30">
        <f t="shared" si="0"/>
        <v>3</v>
      </c>
      <c r="I17" s="30">
        <f t="shared" si="0"/>
        <v>3.5</v>
      </c>
      <c r="J17" s="30">
        <f t="shared" si="0"/>
        <v>4</v>
      </c>
      <c r="K17" s="30">
        <f t="shared" si="0"/>
        <v>4.5</v>
      </c>
      <c r="L17" s="33" t="s">
        <v>27</v>
      </c>
      <c r="M17" s="26" t="s">
        <v>17</v>
      </c>
      <c r="N17" s="144" t="s">
        <v>38</v>
      </c>
      <c r="O17" s="144"/>
      <c r="P17" s="144"/>
      <c r="Q17" s="144"/>
      <c r="R17" s="144"/>
      <c r="S17" s="144"/>
      <c r="T17" s="144"/>
      <c r="U17" s="144"/>
      <c r="V17" s="9"/>
    </row>
    <row r="18" spans="1:23" s="2" customFormat="1" x14ac:dyDescent="0.2">
      <c r="A18" s="146" t="s">
        <v>25</v>
      </c>
      <c r="B18" s="146"/>
      <c r="C18" s="146"/>
      <c r="D18" s="146"/>
      <c r="E18" s="146"/>
      <c r="F18" s="25">
        <v>0.5</v>
      </c>
      <c r="G18" s="50" t="s">
        <v>22</v>
      </c>
      <c r="H18" s="22"/>
      <c r="I18" s="22"/>
      <c r="J18" s="22"/>
      <c r="K18" s="22"/>
      <c r="L18" s="22"/>
      <c r="M18" s="32" t="s">
        <v>23</v>
      </c>
      <c r="N18" s="144" t="s">
        <v>20</v>
      </c>
      <c r="O18" s="144"/>
      <c r="P18" s="144"/>
      <c r="Q18" s="147" t="s">
        <v>24</v>
      </c>
      <c r="R18" s="147"/>
      <c r="S18" s="147"/>
      <c r="T18" s="144" t="s">
        <v>18</v>
      </c>
      <c r="U18" s="144"/>
      <c r="V18" s="9"/>
    </row>
    <row r="19" spans="1:23" s="2" customFormat="1" x14ac:dyDescent="0.2">
      <c r="A19" s="28"/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3"/>
      <c r="N19" s="23"/>
      <c r="O19" s="23"/>
      <c r="P19" s="23"/>
      <c r="Q19" s="23"/>
      <c r="R19" s="23"/>
      <c r="S19" s="49"/>
      <c r="T19" s="49"/>
      <c r="U19" s="23"/>
      <c r="V19" s="9"/>
    </row>
    <row r="20" spans="1:23" s="2" customFormat="1" x14ac:dyDescent="0.2">
      <c r="A20" s="10" t="s">
        <v>16</v>
      </c>
      <c r="B20" s="19"/>
      <c r="C20" s="41">
        <v>3.05</v>
      </c>
      <c r="D20" s="41">
        <v>1.92</v>
      </c>
      <c r="E20" s="41">
        <v>0.87</v>
      </c>
      <c r="F20" s="41">
        <v>0.3</v>
      </c>
      <c r="G20" s="41">
        <v>0.14000000000000001</v>
      </c>
      <c r="H20" s="41">
        <v>0.12</v>
      </c>
      <c r="I20" s="41">
        <v>0.09</v>
      </c>
      <c r="J20" s="41">
        <v>0.06</v>
      </c>
      <c r="K20" s="41">
        <v>0.05</v>
      </c>
      <c r="L20" s="11"/>
      <c r="M20" s="130" t="s">
        <v>11</v>
      </c>
      <c r="N20" s="131"/>
      <c r="O20" s="131"/>
      <c r="P20" s="138" t="s">
        <v>6</v>
      </c>
      <c r="Q20" s="138"/>
      <c r="R20" s="138"/>
      <c r="S20" s="141">
        <f>AVERAGE(C20:K26)</f>
        <v>0.84444444444444422</v>
      </c>
      <c r="T20" s="141"/>
      <c r="U20" s="13" t="s">
        <v>5</v>
      </c>
      <c r="V20" s="9"/>
    </row>
    <row r="21" spans="1:23" s="2" customFormat="1" ht="12.75" x14ac:dyDescent="0.2">
      <c r="A21" s="14"/>
      <c r="B21" s="21"/>
      <c r="C21" s="41">
        <v>6.48</v>
      </c>
      <c r="D21" s="41">
        <v>2.37</v>
      </c>
      <c r="E21" s="41">
        <v>0.98</v>
      </c>
      <c r="F21" s="41">
        <v>0.33</v>
      </c>
      <c r="G21" s="41">
        <v>0.18</v>
      </c>
      <c r="H21" s="41">
        <v>0.11</v>
      </c>
      <c r="I21" s="41">
        <v>7.0000000000000007E-2</v>
      </c>
      <c r="J21" s="41">
        <v>0.06</v>
      </c>
      <c r="K21" s="41">
        <v>0.06</v>
      </c>
      <c r="L21" s="11"/>
      <c r="M21" s="132"/>
      <c r="N21" s="133"/>
      <c r="O21" s="133"/>
      <c r="P21" s="143" t="s">
        <v>9</v>
      </c>
      <c r="Q21" s="143"/>
      <c r="R21" s="143"/>
      <c r="S21" s="142">
        <f>MEDIAN(C20:K26)</f>
        <v>0.12</v>
      </c>
      <c r="T21" s="142"/>
      <c r="U21" s="15" t="s">
        <v>5</v>
      </c>
      <c r="V21" s="9"/>
    </row>
    <row r="22" spans="1:23" s="2" customFormat="1" ht="12.75" x14ac:dyDescent="0.2">
      <c r="A22" s="14"/>
      <c r="B22" s="21"/>
      <c r="C22" s="41">
        <v>5.18</v>
      </c>
      <c r="D22" s="41">
        <v>2.08</v>
      </c>
      <c r="E22" s="41">
        <v>0.92</v>
      </c>
      <c r="F22" s="41">
        <v>0.4</v>
      </c>
      <c r="G22" s="41">
        <v>0.14000000000000001</v>
      </c>
      <c r="H22" s="41">
        <v>0.09</v>
      </c>
      <c r="I22" s="41">
        <v>0.08</v>
      </c>
      <c r="J22" s="41">
        <v>0.08</v>
      </c>
      <c r="K22" s="41">
        <v>0.09</v>
      </c>
      <c r="L22" s="11"/>
      <c r="M22" s="132"/>
      <c r="N22" s="133"/>
      <c r="O22" s="133"/>
      <c r="P22" s="143" t="s">
        <v>10</v>
      </c>
      <c r="Q22" s="143"/>
      <c r="R22" s="143"/>
      <c r="S22" s="142">
        <f>SMALL(C20:K26,1)</f>
        <v>0.04</v>
      </c>
      <c r="T22" s="142"/>
      <c r="U22" s="15" t="s">
        <v>5</v>
      </c>
      <c r="V22" s="9"/>
    </row>
    <row r="23" spans="1:23" s="2" customFormat="1" ht="12.75" x14ac:dyDescent="0.2">
      <c r="A23" s="14"/>
      <c r="B23" s="21"/>
      <c r="C23" s="41">
        <v>0.09</v>
      </c>
      <c r="D23" s="41">
        <v>1.1200000000000001</v>
      </c>
      <c r="E23" s="41">
        <v>0.94</v>
      </c>
      <c r="F23" s="41">
        <v>0.38</v>
      </c>
      <c r="G23" s="41">
        <v>0.12</v>
      </c>
      <c r="H23" s="41">
        <v>0.1</v>
      </c>
      <c r="I23" s="41">
        <v>0.08</v>
      </c>
      <c r="J23" s="41">
        <v>0.08</v>
      </c>
      <c r="K23" s="41">
        <v>0.09</v>
      </c>
      <c r="L23" s="11"/>
      <c r="M23" s="132"/>
      <c r="N23" s="133"/>
      <c r="O23" s="133"/>
      <c r="P23" s="143" t="s">
        <v>8</v>
      </c>
      <c r="Q23" s="143"/>
      <c r="R23" s="143"/>
      <c r="S23" s="142">
        <f>LARGE(C20:K26,1)</f>
        <v>6.48</v>
      </c>
      <c r="T23" s="142"/>
      <c r="U23" s="15" t="s">
        <v>5</v>
      </c>
      <c r="V23" s="9"/>
    </row>
    <row r="24" spans="1:23" s="2" customFormat="1" ht="12.75" x14ac:dyDescent="0.2">
      <c r="A24" s="14"/>
      <c r="B24" s="21"/>
      <c r="C24" s="41">
        <v>0.5</v>
      </c>
      <c r="D24" s="41">
        <v>1.8</v>
      </c>
      <c r="E24" s="41">
        <v>0.88</v>
      </c>
      <c r="F24" s="41">
        <v>0.35</v>
      </c>
      <c r="G24" s="41">
        <v>0.11</v>
      </c>
      <c r="H24" s="41">
        <v>0.09</v>
      </c>
      <c r="I24" s="41">
        <v>0.08</v>
      </c>
      <c r="J24" s="41">
        <v>7.0000000000000007E-2</v>
      </c>
      <c r="K24" s="41">
        <v>0.06</v>
      </c>
      <c r="L24" s="11"/>
      <c r="M24" s="130" t="s">
        <v>7</v>
      </c>
      <c r="N24" s="131"/>
      <c r="O24" s="131"/>
      <c r="P24" s="138" t="s">
        <v>14</v>
      </c>
      <c r="Q24" s="138"/>
      <c r="R24" s="138"/>
      <c r="S24" s="141">
        <f>S22/S20</f>
        <v>4.7368421052631594E-2</v>
      </c>
      <c r="T24" s="141"/>
      <c r="U24" s="13"/>
      <c r="V24" s="9"/>
    </row>
    <row r="25" spans="1:23" s="2" customFormat="1" ht="12.75" x14ac:dyDescent="0.2">
      <c r="A25" s="14"/>
      <c r="B25" s="21"/>
      <c r="C25" s="41">
        <v>6.12</v>
      </c>
      <c r="D25" s="41">
        <v>2.34</v>
      </c>
      <c r="E25" s="41">
        <v>0.95</v>
      </c>
      <c r="F25" s="41">
        <v>0.3</v>
      </c>
      <c r="G25" s="41">
        <v>0.11</v>
      </c>
      <c r="H25" s="41">
        <v>0.09</v>
      </c>
      <c r="I25" s="41">
        <v>7.0000000000000007E-2</v>
      </c>
      <c r="J25" s="41">
        <v>0.06</v>
      </c>
      <c r="K25" s="41">
        <v>0.05</v>
      </c>
      <c r="L25" s="11"/>
      <c r="M25" s="134"/>
      <c r="N25" s="135"/>
      <c r="O25" s="135"/>
      <c r="P25" s="137" t="s">
        <v>15</v>
      </c>
      <c r="Q25" s="137"/>
      <c r="R25" s="137"/>
      <c r="S25" s="136">
        <f>S22/S23</f>
        <v>6.1728395061728392E-3</v>
      </c>
      <c r="T25" s="136"/>
      <c r="U25" s="16"/>
      <c r="V25" s="9"/>
    </row>
    <row r="26" spans="1:23" s="2" customFormat="1" ht="12.75" x14ac:dyDescent="0.2">
      <c r="A26" s="14"/>
      <c r="B26" s="21"/>
      <c r="C26" s="41">
        <v>6.09</v>
      </c>
      <c r="D26" s="41">
        <v>2.2400000000000002</v>
      </c>
      <c r="E26" s="41">
        <v>0.92</v>
      </c>
      <c r="F26" s="41">
        <v>0.28999999999999998</v>
      </c>
      <c r="G26" s="41">
        <v>0.1</v>
      </c>
      <c r="H26" s="41">
        <v>0.08</v>
      </c>
      <c r="I26" s="41">
        <v>0.06</v>
      </c>
      <c r="J26" s="41">
        <v>0.05</v>
      </c>
      <c r="K26" s="41">
        <v>0.04</v>
      </c>
      <c r="L26" s="11"/>
      <c r="M26" s="139" t="s">
        <v>13</v>
      </c>
      <c r="N26" s="140"/>
      <c r="O26" s="140"/>
      <c r="P26" s="140"/>
      <c r="Q26" s="140"/>
      <c r="R26" s="140"/>
      <c r="S26" s="136">
        <f>(COUNTIF(C20:K26,"&gt;2")/COUNT(C20:K26))*100</f>
        <v>14.285714285714285</v>
      </c>
      <c r="T26" s="136"/>
      <c r="U26" s="16" t="s">
        <v>5</v>
      </c>
      <c r="V26" s="9"/>
    </row>
    <row r="27" spans="1:23" s="2" customFormat="1" x14ac:dyDescent="0.2">
      <c r="A27" s="128" t="s">
        <v>12</v>
      </c>
      <c r="B27" s="128"/>
      <c r="C27" s="51">
        <f>AVERAGE(C20:C26)</f>
        <v>3.93</v>
      </c>
      <c r="D27" s="51">
        <f t="shared" ref="D27:K27" si="1">AVERAGE(D20:D26)</f>
        <v>1.9814285714285715</v>
      </c>
      <c r="E27" s="51">
        <f t="shared" si="1"/>
        <v>0.92285714285714282</v>
      </c>
      <c r="F27" s="51">
        <f t="shared" si="1"/>
        <v>0.33571428571428574</v>
      </c>
      <c r="G27" s="51">
        <f t="shared" si="1"/>
        <v>0.12857142857142859</v>
      </c>
      <c r="H27" s="51">
        <f t="shared" si="1"/>
        <v>9.7142857142857114E-2</v>
      </c>
      <c r="I27" s="51">
        <f t="shared" si="1"/>
        <v>7.571428571428572E-2</v>
      </c>
      <c r="J27" s="51">
        <f t="shared" si="1"/>
        <v>6.5714285714285711E-2</v>
      </c>
      <c r="K27" s="51">
        <f t="shared" si="1"/>
        <v>6.2857142857142861E-2</v>
      </c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A28" s="8"/>
      <c r="B28" s="8"/>
      <c r="C28" s="42"/>
      <c r="D28" s="42"/>
      <c r="E28" s="42"/>
      <c r="F28" s="42"/>
      <c r="G28" s="42"/>
      <c r="H28" s="42"/>
      <c r="I28" s="42"/>
      <c r="J28" s="42"/>
      <c r="K28" s="42"/>
      <c r="L28" s="9"/>
      <c r="M28" s="9"/>
      <c r="N28" s="9"/>
      <c r="O28" s="9"/>
      <c r="P28" s="9"/>
      <c r="Q28" s="9"/>
      <c r="R28" s="9"/>
      <c r="S28" s="8"/>
      <c r="T28" s="8"/>
      <c r="U28" s="9"/>
      <c r="V28" s="9"/>
    </row>
    <row r="29" spans="1:23" s="2" customFormat="1" x14ac:dyDescent="0.2">
      <c r="A29" s="10" t="s">
        <v>29</v>
      </c>
      <c r="B29" s="19"/>
      <c r="C29" s="41">
        <v>6.99</v>
      </c>
      <c r="D29" s="41">
        <v>3.05</v>
      </c>
      <c r="E29" s="41">
        <v>1.4</v>
      </c>
      <c r="F29" s="41">
        <v>0.68</v>
      </c>
      <c r="G29" s="41">
        <v>0.46</v>
      </c>
      <c r="H29" s="41">
        <v>0.42</v>
      </c>
      <c r="I29" s="41">
        <v>0.35</v>
      </c>
      <c r="J29" s="41">
        <v>0.27</v>
      </c>
      <c r="K29" s="41">
        <v>0.21</v>
      </c>
      <c r="L29" s="11"/>
      <c r="M29" s="130" t="s">
        <v>11</v>
      </c>
      <c r="N29" s="131"/>
      <c r="O29" s="131"/>
      <c r="P29" s="138" t="s">
        <v>6</v>
      </c>
      <c r="Q29" s="138"/>
      <c r="R29" s="138"/>
      <c r="S29" s="141">
        <f>AVERAGE(C29:K35)</f>
        <v>1.3019047619047619</v>
      </c>
      <c r="T29" s="141"/>
      <c r="U29" s="13" t="s">
        <v>5</v>
      </c>
      <c r="V29" s="9"/>
    </row>
    <row r="30" spans="1:23" s="2" customFormat="1" ht="12.75" x14ac:dyDescent="0.2">
      <c r="A30" s="14"/>
      <c r="B30" s="21"/>
      <c r="C30" s="41">
        <v>7.45</v>
      </c>
      <c r="D30" s="41">
        <v>2.97</v>
      </c>
      <c r="E30" s="41">
        <v>1.35</v>
      </c>
      <c r="F30" s="41">
        <v>0.68</v>
      </c>
      <c r="G30" s="41">
        <v>0.55000000000000004</v>
      </c>
      <c r="H30" s="41">
        <v>0.45</v>
      </c>
      <c r="I30" s="41">
        <v>0.36</v>
      </c>
      <c r="J30" s="41">
        <v>0.28000000000000003</v>
      </c>
      <c r="K30" s="41">
        <v>0.24</v>
      </c>
      <c r="L30" s="11"/>
      <c r="M30" s="132"/>
      <c r="N30" s="133"/>
      <c r="O30" s="133"/>
      <c r="P30" s="143" t="s">
        <v>9</v>
      </c>
      <c r="Q30" s="143"/>
      <c r="R30" s="143"/>
      <c r="S30" s="142">
        <f>MEDIAN(C29:K35)</f>
        <v>0.48</v>
      </c>
      <c r="T30" s="142"/>
      <c r="U30" s="15" t="s">
        <v>5</v>
      </c>
      <c r="V30" s="9"/>
    </row>
    <row r="31" spans="1:23" s="2" customFormat="1" ht="12.75" x14ac:dyDescent="0.2">
      <c r="A31" s="14"/>
      <c r="B31" s="21"/>
      <c r="C31" s="41">
        <v>1.88</v>
      </c>
      <c r="D31" s="41">
        <v>2.39</v>
      </c>
      <c r="E31" s="41">
        <v>1.29</v>
      </c>
      <c r="F31" s="41">
        <v>0.84</v>
      </c>
      <c r="G31" s="41">
        <v>0.59</v>
      </c>
      <c r="H31" s="41">
        <v>0.44</v>
      </c>
      <c r="I31" s="41">
        <v>0.34</v>
      </c>
      <c r="J31" s="41">
        <v>0.28999999999999998</v>
      </c>
      <c r="K31" s="41">
        <v>0.25</v>
      </c>
      <c r="L31" s="11"/>
      <c r="M31" s="132"/>
      <c r="N31" s="133"/>
      <c r="O31" s="133"/>
      <c r="P31" s="143" t="s">
        <v>10</v>
      </c>
      <c r="Q31" s="143"/>
      <c r="R31" s="143"/>
      <c r="S31" s="142">
        <f>SMALL(C29:K35,1)</f>
        <v>0.21</v>
      </c>
      <c r="T31" s="142"/>
      <c r="U31" s="15" t="s">
        <v>5</v>
      </c>
      <c r="V31" s="9"/>
    </row>
    <row r="32" spans="1:23" s="2" customFormat="1" ht="12.75" x14ac:dyDescent="0.2">
      <c r="A32" s="14"/>
      <c r="B32" s="21"/>
      <c r="C32" s="41">
        <v>0.61</v>
      </c>
      <c r="D32" s="41">
        <v>1.5</v>
      </c>
      <c r="E32" s="41">
        <v>1.45</v>
      </c>
      <c r="F32" s="41">
        <v>0.84</v>
      </c>
      <c r="G32" s="41">
        <v>0.51</v>
      </c>
      <c r="H32" s="41">
        <v>0.42</v>
      </c>
      <c r="I32" s="41">
        <v>0.35</v>
      </c>
      <c r="J32" s="41">
        <v>0.3</v>
      </c>
      <c r="K32" s="41">
        <v>0.27</v>
      </c>
      <c r="L32" s="11"/>
      <c r="M32" s="132"/>
      <c r="N32" s="133"/>
      <c r="O32" s="133"/>
      <c r="P32" s="143" t="s">
        <v>8</v>
      </c>
      <c r="Q32" s="143"/>
      <c r="R32" s="143"/>
      <c r="S32" s="142">
        <f>LARGE(C29:K35,1)</f>
        <v>8.02</v>
      </c>
      <c r="T32" s="142"/>
      <c r="U32" s="15" t="s">
        <v>5</v>
      </c>
      <c r="V32" s="9"/>
    </row>
    <row r="33" spans="1:22" s="2" customFormat="1" ht="12.75" x14ac:dyDescent="0.2">
      <c r="A33" s="14"/>
      <c r="B33" s="21"/>
      <c r="C33" s="41">
        <v>5.82</v>
      </c>
      <c r="D33" s="41">
        <v>2.96</v>
      </c>
      <c r="E33" s="41">
        <v>1.44</v>
      </c>
      <c r="F33" s="41">
        <v>0.74</v>
      </c>
      <c r="G33" s="41">
        <v>0.48</v>
      </c>
      <c r="H33" s="41">
        <v>0.41</v>
      </c>
      <c r="I33" s="41">
        <v>0.35</v>
      </c>
      <c r="J33" s="41">
        <v>0.3</v>
      </c>
      <c r="K33" s="41">
        <v>0.26</v>
      </c>
      <c r="L33" s="11"/>
      <c r="M33" s="130" t="s">
        <v>7</v>
      </c>
      <c r="N33" s="131"/>
      <c r="O33" s="131"/>
      <c r="P33" s="138" t="s">
        <v>14</v>
      </c>
      <c r="Q33" s="138"/>
      <c r="R33" s="138"/>
      <c r="S33" s="141">
        <f>S31/S29</f>
        <v>0.16130212143379663</v>
      </c>
      <c r="T33" s="141"/>
      <c r="U33" s="13"/>
      <c r="V33" s="9"/>
    </row>
    <row r="34" spans="1:22" s="2" customFormat="1" ht="12.75" x14ac:dyDescent="0.2">
      <c r="A34" s="14"/>
      <c r="B34" s="21"/>
      <c r="C34" s="41">
        <v>8.02</v>
      </c>
      <c r="D34" s="41">
        <v>3.07</v>
      </c>
      <c r="E34" s="41">
        <v>1.43</v>
      </c>
      <c r="F34" s="41">
        <v>0.71</v>
      </c>
      <c r="G34" s="41">
        <v>0.48</v>
      </c>
      <c r="H34" s="41">
        <v>0.4</v>
      </c>
      <c r="I34" s="41">
        <v>0.33</v>
      </c>
      <c r="J34" s="41">
        <v>0.28000000000000003</v>
      </c>
      <c r="K34" s="41">
        <v>0.24</v>
      </c>
      <c r="L34" s="11"/>
      <c r="M34" s="134"/>
      <c r="N34" s="135"/>
      <c r="O34" s="135"/>
      <c r="P34" s="137" t="s">
        <v>15</v>
      </c>
      <c r="Q34" s="137"/>
      <c r="R34" s="137"/>
      <c r="S34" s="136">
        <f>S31/S32</f>
        <v>2.6184538653366583E-2</v>
      </c>
      <c r="T34" s="136"/>
      <c r="U34" s="16"/>
      <c r="V34" s="9"/>
    </row>
    <row r="35" spans="1:22" s="2" customFormat="1" ht="12.75" x14ac:dyDescent="0.2">
      <c r="A35" s="14"/>
      <c r="B35" s="21"/>
      <c r="C35" s="41">
        <v>5.42</v>
      </c>
      <c r="D35" s="41">
        <v>2.58</v>
      </c>
      <c r="E35" s="41">
        <v>1.25</v>
      </c>
      <c r="F35" s="41">
        <v>0.65</v>
      </c>
      <c r="G35" s="41">
        <v>0.47</v>
      </c>
      <c r="H35" s="41">
        <v>0.39</v>
      </c>
      <c r="I35" s="41">
        <v>0.32</v>
      </c>
      <c r="J35" s="41">
        <v>0.27</v>
      </c>
      <c r="K35" s="41">
        <v>0.23</v>
      </c>
      <c r="L35" s="11"/>
      <c r="M35" s="139" t="s">
        <v>13</v>
      </c>
      <c r="N35" s="140"/>
      <c r="O35" s="140"/>
      <c r="P35" s="140"/>
      <c r="Q35" s="140"/>
      <c r="R35" s="140"/>
      <c r="S35" s="136">
        <f>(COUNTIF(C29:K35,"&gt;2")/COUNT(C29:K35))*100</f>
        <v>17.460317460317459</v>
      </c>
      <c r="T35" s="136"/>
      <c r="U35" s="16" t="s">
        <v>5</v>
      </c>
      <c r="V35" s="9"/>
    </row>
    <row r="36" spans="1:22" s="2" customFormat="1" x14ac:dyDescent="0.2">
      <c r="A36" s="128" t="s">
        <v>12</v>
      </c>
      <c r="B36" s="128"/>
      <c r="C36" s="51">
        <f>AVERAGE(C29:C35)</f>
        <v>5.17</v>
      </c>
      <c r="D36" s="51">
        <f t="shared" ref="D36:K36" si="2">AVERAGE(D29:D35)</f>
        <v>2.6457142857142864</v>
      </c>
      <c r="E36" s="51">
        <f t="shared" si="2"/>
        <v>1.3728571428571428</v>
      </c>
      <c r="F36" s="51">
        <f t="shared" si="2"/>
        <v>0.73428571428571432</v>
      </c>
      <c r="G36" s="51">
        <f t="shared" si="2"/>
        <v>0.50571428571428567</v>
      </c>
      <c r="H36" s="51">
        <f t="shared" si="2"/>
        <v>0.41857142857142859</v>
      </c>
      <c r="I36" s="51">
        <f t="shared" si="2"/>
        <v>0.34285714285714286</v>
      </c>
      <c r="J36" s="51">
        <f t="shared" si="2"/>
        <v>0.28428571428571431</v>
      </c>
      <c r="K36" s="51">
        <f t="shared" si="2"/>
        <v>0.24285714285714285</v>
      </c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8"/>
      <c r="B37" s="8"/>
      <c r="C37" s="42"/>
      <c r="D37" s="42"/>
      <c r="E37" s="42"/>
      <c r="F37" s="42"/>
      <c r="G37" s="42"/>
      <c r="H37" s="42"/>
      <c r="I37" s="42"/>
      <c r="J37" s="42"/>
      <c r="K37" s="42"/>
      <c r="L37" s="9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hidden="1" x14ac:dyDescent="0.2"/>
    <row r="39" spans="1:22" ht="11.25" customHeight="1" x14ac:dyDescent="0.2"/>
    <row r="40" spans="1:22" ht="11.25" customHeight="1" x14ac:dyDescent="0.2"/>
    <row r="41" spans="1:22" ht="11.25" customHeight="1" x14ac:dyDescent="0.2"/>
    <row r="42" spans="1:22" ht="11.25" customHeight="1" x14ac:dyDescent="0.2"/>
    <row r="43" spans="1:22" ht="11.25" customHeight="1" x14ac:dyDescent="0.2"/>
    <row r="44" spans="1:22" ht="11.25" customHeight="1" x14ac:dyDescent="0.2"/>
    <row r="45" spans="1:22" ht="11.25" customHeight="1" x14ac:dyDescent="0.2"/>
    <row r="46" spans="1:22" ht="11.25" customHeight="1" x14ac:dyDescent="0.2"/>
    <row r="47" spans="1:22" ht="11.25" customHeight="1" x14ac:dyDescent="0.2"/>
    <row r="48" spans="1:22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</sheetData>
  <mergeCells count="40">
    <mergeCell ref="S34:T34"/>
    <mergeCell ref="A36:B36"/>
    <mergeCell ref="M35:R35"/>
    <mergeCell ref="S35:T35"/>
    <mergeCell ref="A27:B27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P34:R34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S25:T25"/>
    <mergeCell ref="A17:B17"/>
    <mergeCell ref="N17:U17"/>
    <mergeCell ref="A18:E18"/>
    <mergeCell ref="N18:P18"/>
    <mergeCell ref="Q18:S18"/>
    <mergeCell ref="T18:U18"/>
  </mergeCells>
  <conditionalFormatting sqref="C20:K26">
    <cfRule type="colorScale" priority="2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29:K35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zoomScaleNormal="100" zoomScaleSheetLayoutView="100" zoomScalePageLayoutView="70" workbookViewId="0">
      <selection activeCell="V12" sqref="V12"/>
    </sheetView>
  </sheetViews>
  <sheetFormatPr defaultColWidth="0" defaultRowHeight="11.25" customHeight="1" zeroHeight="1" x14ac:dyDescent="0.2"/>
  <cols>
    <col min="1" max="1" width="10.42578125" style="4" customWidth="1"/>
    <col min="2" max="2" width="1" style="4" customWidth="1"/>
    <col min="3" max="11" width="4.85546875" style="5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28515625" style="5" customWidth="1"/>
    <col min="22" max="22" width="1.42578125" style="5" customWidth="1"/>
    <col min="23" max="23" width="0" style="5" hidden="1" customWidth="1"/>
    <col min="24" max="16383" width="9.140625" style="5" hidden="1"/>
    <col min="16384" max="16384" width="81" style="5" hidden="1" customWidth="1"/>
  </cols>
  <sheetData>
    <row r="1" spans="1:22" x14ac:dyDescent="0.2">
      <c r="A1" s="6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1:22" x14ac:dyDescent="0.2">
      <c r="A2" s="6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1:22" x14ac:dyDescent="0.2">
      <c r="A3" s="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1:22" x14ac:dyDescent="0.2">
      <c r="A4" s="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1:22" x14ac:dyDescent="0.2">
      <c r="A5" s="6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1:22" x14ac:dyDescent="0.2">
      <c r="A6" s="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1:22" x14ac:dyDescent="0.2">
      <c r="A7" s="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1:22" x14ac:dyDescent="0.2">
      <c r="A8" s="6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1:22" x14ac:dyDescent="0.2">
      <c r="A9" s="6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1:22" x14ac:dyDescent="0.2">
      <c r="A10" s="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1:22" x14ac:dyDescent="0.2">
      <c r="A11" s="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1:22" x14ac:dyDescent="0.2">
      <c r="A12" s="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1:22" x14ac:dyDescent="0.2">
      <c r="A13" s="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1:22" x14ac:dyDescent="0.2">
      <c r="A14" s="6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1:22" x14ac:dyDescent="0.2">
      <c r="A15" s="6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1:22" x14ac:dyDescent="0.2">
      <c r="A16" s="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145" t="s">
        <v>26</v>
      </c>
      <c r="B17" s="145"/>
      <c r="C17" s="27">
        <v>0.5</v>
      </c>
      <c r="D17" s="30">
        <f t="shared" ref="D17:K17" si="0">C17+$F$18</f>
        <v>1</v>
      </c>
      <c r="E17" s="30">
        <f t="shared" si="0"/>
        <v>1.5</v>
      </c>
      <c r="F17" s="30">
        <f t="shared" si="0"/>
        <v>2</v>
      </c>
      <c r="G17" s="30">
        <f t="shared" si="0"/>
        <v>2.5</v>
      </c>
      <c r="H17" s="30">
        <f t="shared" si="0"/>
        <v>3</v>
      </c>
      <c r="I17" s="30">
        <f t="shared" si="0"/>
        <v>3.5</v>
      </c>
      <c r="J17" s="30">
        <f t="shared" si="0"/>
        <v>4</v>
      </c>
      <c r="K17" s="30">
        <f t="shared" si="0"/>
        <v>4.5</v>
      </c>
      <c r="L17" s="33" t="s">
        <v>27</v>
      </c>
      <c r="M17" s="26" t="s">
        <v>17</v>
      </c>
      <c r="N17" s="144" t="s">
        <v>39</v>
      </c>
      <c r="O17" s="144"/>
      <c r="P17" s="144"/>
      <c r="Q17" s="144"/>
      <c r="R17" s="144"/>
      <c r="S17" s="144"/>
      <c r="T17" s="144"/>
      <c r="U17" s="144"/>
      <c r="V17" s="9"/>
    </row>
    <row r="18" spans="1:23" s="2" customFormat="1" x14ac:dyDescent="0.2">
      <c r="A18" s="146" t="s">
        <v>25</v>
      </c>
      <c r="B18" s="146"/>
      <c r="C18" s="146"/>
      <c r="D18" s="146"/>
      <c r="E18" s="146"/>
      <c r="F18" s="25">
        <v>0.5</v>
      </c>
      <c r="G18" s="99" t="s">
        <v>22</v>
      </c>
      <c r="H18" s="22"/>
      <c r="I18" s="22"/>
      <c r="J18" s="22"/>
      <c r="K18" s="22"/>
      <c r="L18" s="22"/>
      <c r="M18" s="32" t="s">
        <v>23</v>
      </c>
      <c r="N18" s="144" t="s">
        <v>20</v>
      </c>
      <c r="O18" s="144"/>
      <c r="P18" s="144"/>
      <c r="Q18" s="147" t="s">
        <v>24</v>
      </c>
      <c r="R18" s="147"/>
      <c r="S18" s="147"/>
      <c r="T18" s="144" t="s">
        <v>18</v>
      </c>
      <c r="U18" s="144"/>
      <c r="V18" s="9"/>
    </row>
    <row r="19" spans="1:23" s="2" customFormat="1" x14ac:dyDescent="0.2">
      <c r="A19" s="101"/>
      <c r="B19" s="101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3"/>
      <c r="N19" s="23"/>
      <c r="O19" s="23"/>
      <c r="P19" s="23"/>
      <c r="Q19" s="23"/>
      <c r="R19" s="23"/>
      <c r="S19" s="98"/>
      <c r="T19" s="98"/>
      <c r="U19" s="23"/>
      <c r="V19" s="9"/>
    </row>
    <row r="20" spans="1:23" s="2" customFormat="1" x14ac:dyDescent="0.2">
      <c r="A20" s="10" t="s">
        <v>16</v>
      </c>
      <c r="B20" s="19"/>
      <c r="C20" s="41">
        <v>6.66</v>
      </c>
      <c r="D20" s="41">
        <v>3.31</v>
      </c>
      <c r="E20" s="41">
        <v>1.99</v>
      </c>
      <c r="F20" s="41">
        <v>1.27</v>
      </c>
      <c r="G20" s="41">
        <v>0.87</v>
      </c>
      <c r="H20" s="41">
        <v>0.64</v>
      </c>
      <c r="I20" s="41">
        <v>0.51</v>
      </c>
      <c r="J20" s="41">
        <v>0.4</v>
      </c>
      <c r="K20" s="41">
        <v>0.31</v>
      </c>
      <c r="L20" s="11"/>
      <c r="M20" s="130" t="s">
        <v>11</v>
      </c>
      <c r="N20" s="131"/>
      <c r="O20" s="131"/>
      <c r="P20" s="138" t="s">
        <v>6</v>
      </c>
      <c r="Q20" s="138"/>
      <c r="R20" s="138"/>
      <c r="S20" s="141">
        <f>AVERAGE(C20:K26)</f>
        <v>1.5880952380952378</v>
      </c>
      <c r="T20" s="141"/>
      <c r="U20" s="13" t="s">
        <v>5</v>
      </c>
      <c r="V20" s="9"/>
    </row>
    <row r="21" spans="1:23" s="2" customFormat="1" ht="12.75" x14ac:dyDescent="0.2">
      <c r="A21" s="14"/>
      <c r="B21" s="21"/>
      <c r="C21" s="41">
        <v>7.64</v>
      </c>
      <c r="D21" s="41">
        <v>3.49</v>
      </c>
      <c r="E21" s="41">
        <v>2.1</v>
      </c>
      <c r="F21" s="41">
        <v>1.42</v>
      </c>
      <c r="G21" s="41">
        <v>0.94</v>
      </c>
      <c r="H21" s="41">
        <v>0.68</v>
      </c>
      <c r="I21" s="41">
        <v>0.54</v>
      </c>
      <c r="J21" s="41">
        <v>0.42</v>
      </c>
      <c r="K21" s="41">
        <v>0.36</v>
      </c>
      <c r="L21" s="11"/>
      <c r="M21" s="132"/>
      <c r="N21" s="133"/>
      <c r="O21" s="133"/>
      <c r="P21" s="143" t="s">
        <v>9</v>
      </c>
      <c r="Q21" s="143"/>
      <c r="R21" s="143"/>
      <c r="S21" s="142">
        <f>MEDIAN(C20:K26)</f>
        <v>0.91</v>
      </c>
      <c r="T21" s="142"/>
      <c r="U21" s="15" t="s">
        <v>5</v>
      </c>
      <c r="V21" s="9"/>
    </row>
    <row r="22" spans="1:23" s="2" customFormat="1" ht="12.75" x14ac:dyDescent="0.2">
      <c r="A22" s="14"/>
      <c r="B22" s="21"/>
      <c r="C22" s="41">
        <v>3.17</v>
      </c>
      <c r="D22" s="41">
        <v>2.52</v>
      </c>
      <c r="E22" s="41">
        <v>1.95</v>
      </c>
      <c r="F22" s="41">
        <v>1.45</v>
      </c>
      <c r="G22" s="41">
        <v>1</v>
      </c>
      <c r="H22" s="41">
        <v>0.71</v>
      </c>
      <c r="I22" s="41">
        <v>0.55000000000000004</v>
      </c>
      <c r="J22" s="41">
        <v>0.42</v>
      </c>
      <c r="K22" s="41">
        <v>0.37</v>
      </c>
      <c r="L22" s="11"/>
      <c r="M22" s="132"/>
      <c r="N22" s="133"/>
      <c r="O22" s="133"/>
      <c r="P22" s="143" t="s">
        <v>10</v>
      </c>
      <c r="Q22" s="143"/>
      <c r="R22" s="143"/>
      <c r="S22" s="142">
        <f>SMALL(C20:K26,1)</f>
        <v>0.31</v>
      </c>
      <c r="T22" s="142"/>
      <c r="U22" s="15" t="s">
        <v>5</v>
      </c>
      <c r="V22" s="9"/>
    </row>
    <row r="23" spans="1:23" s="2" customFormat="1" ht="12.75" x14ac:dyDescent="0.2">
      <c r="A23" s="14"/>
      <c r="B23" s="21"/>
      <c r="C23" s="41">
        <v>0.52</v>
      </c>
      <c r="D23" s="41">
        <v>1.99</v>
      </c>
      <c r="E23" s="41">
        <v>1.92</v>
      </c>
      <c r="F23" s="41">
        <v>1.42</v>
      </c>
      <c r="G23" s="41">
        <v>1</v>
      </c>
      <c r="H23" s="41">
        <v>0.73</v>
      </c>
      <c r="I23" s="41">
        <v>0.57999999999999996</v>
      </c>
      <c r="J23" s="41">
        <v>0.51</v>
      </c>
      <c r="K23" s="41">
        <v>0.49</v>
      </c>
      <c r="L23" s="11"/>
      <c r="M23" s="132"/>
      <c r="N23" s="133"/>
      <c r="O23" s="133"/>
      <c r="P23" s="143" t="s">
        <v>8</v>
      </c>
      <c r="Q23" s="143"/>
      <c r="R23" s="143"/>
      <c r="S23" s="142">
        <f>LARGE(C20:K26,1)</f>
        <v>7.75</v>
      </c>
      <c r="T23" s="142"/>
      <c r="U23" s="15" t="s">
        <v>5</v>
      </c>
      <c r="V23" s="9"/>
    </row>
    <row r="24" spans="1:23" s="2" customFormat="1" ht="12.75" x14ac:dyDescent="0.2">
      <c r="A24" s="14"/>
      <c r="B24" s="21"/>
      <c r="C24" s="41">
        <v>4.96</v>
      </c>
      <c r="D24" s="41">
        <v>2.87</v>
      </c>
      <c r="E24" s="41">
        <v>1.97</v>
      </c>
      <c r="F24" s="41">
        <v>1.41</v>
      </c>
      <c r="G24" s="41">
        <v>0.96</v>
      </c>
      <c r="H24" s="41">
        <v>0.72</v>
      </c>
      <c r="I24" s="41">
        <v>0.56999999999999995</v>
      </c>
      <c r="J24" s="41">
        <v>0.49</v>
      </c>
      <c r="K24" s="41">
        <v>0.48</v>
      </c>
      <c r="L24" s="11"/>
      <c r="M24" s="130" t="s">
        <v>7</v>
      </c>
      <c r="N24" s="131"/>
      <c r="O24" s="131"/>
      <c r="P24" s="138" t="s">
        <v>14</v>
      </c>
      <c r="Q24" s="138"/>
      <c r="R24" s="138"/>
      <c r="S24" s="141">
        <f>S22/S20</f>
        <v>0.19520239880059972</v>
      </c>
      <c r="T24" s="141"/>
      <c r="U24" s="13"/>
      <c r="V24" s="9"/>
    </row>
    <row r="25" spans="1:23" s="2" customFormat="1" ht="12.75" x14ac:dyDescent="0.2">
      <c r="A25" s="14"/>
      <c r="B25" s="21"/>
      <c r="C25" s="41">
        <v>7.75</v>
      </c>
      <c r="D25" s="41">
        <v>3.48</v>
      </c>
      <c r="E25" s="41">
        <v>2.02</v>
      </c>
      <c r="F25" s="41">
        <v>1.37</v>
      </c>
      <c r="G25" s="41">
        <v>0.91</v>
      </c>
      <c r="H25" s="41">
        <v>0.66</v>
      </c>
      <c r="I25" s="41">
        <v>0.5</v>
      </c>
      <c r="J25" s="41">
        <v>0.39</v>
      </c>
      <c r="K25" s="41">
        <v>0.35</v>
      </c>
      <c r="L25" s="11"/>
      <c r="M25" s="134"/>
      <c r="N25" s="135"/>
      <c r="O25" s="135"/>
      <c r="P25" s="137" t="s">
        <v>15</v>
      </c>
      <c r="Q25" s="137"/>
      <c r="R25" s="137"/>
      <c r="S25" s="136">
        <f>S22/S23</f>
        <v>0.04</v>
      </c>
      <c r="T25" s="136"/>
      <c r="U25" s="16"/>
      <c r="V25" s="9"/>
    </row>
    <row r="26" spans="1:23" s="2" customFormat="1" ht="12.75" x14ac:dyDescent="0.2">
      <c r="A26" s="14"/>
      <c r="B26" s="21"/>
      <c r="C26" s="41">
        <v>4.92</v>
      </c>
      <c r="D26" s="41">
        <v>2.77</v>
      </c>
      <c r="E26" s="41">
        <v>1.78</v>
      </c>
      <c r="F26" s="41">
        <v>1.21</v>
      </c>
      <c r="G26" s="41">
        <v>0.85</v>
      </c>
      <c r="H26" s="41">
        <v>0.62</v>
      </c>
      <c r="I26" s="41">
        <v>0.47</v>
      </c>
      <c r="J26" s="41">
        <v>0.38</v>
      </c>
      <c r="K26" s="41">
        <v>0.34</v>
      </c>
      <c r="L26" s="11"/>
      <c r="M26" s="139" t="s">
        <v>13</v>
      </c>
      <c r="N26" s="140"/>
      <c r="O26" s="140"/>
      <c r="P26" s="140"/>
      <c r="Q26" s="140"/>
      <c r="R26" s="140"/>
      <c r="S26" s="136">
        <f>(COUNTIF(C20:K26,"&gt;2")/COUNT(C20:K26))*100</f>
        <v>22.222222222222221</v>
      </c>
      <c r="T26" s="136"/>
      <c r="U26" s="16" t="s">
        <v>5</v>
      </c>
      <c r="V26" s="9"/>
    </row>
    <row r="27" spans="1:23" s="2" customFormat="1" x14ac:dyDescent="0.2">
      <c r="A27" s="128" t="s">
        <v>12</v>
      </c>
      <c r="B27" s="128"/>
      <c r="C27" s="100">
        <f>AVERAGE(C20:C26)</f>
        <v>5.0885714285714281</v>
      </c>
      <c r="D27" s="100">
        <f t="shared" ref="D27:K27" si="1">AVERAGE(D20:D26)</f>
        <v>2.9185714285714286</v>
      </c>
      <c r="E27" s="100">
        <f t="shared" si="1"/>
        <v>1.9614285714285713</v>
      </c>
      <c r="F27" s="100">
        <f t="shared" si="1"/>
        <v>1.3642857142857143</v>
      </c>
      <c r="G27" s="100">
        <f t="shared" si="1"/>
        <v>0.93285714285714272</v>
      </c>
      <c r="H27" s="100">
        <f t="shared" si="1"/>
        <v>0.68</v>
      </c>
      <c r="I27" s="100">
        <f t="shared" si="1"/>
        <v>0.53142857142857136</v>
      </c>
      <c r="J27" s="100">
        <f t="shared" si="1"/>
        <v>0.43000000000000005</v>
      </c>
      <c r="K27" s="100">
        <f t="shared" si="1"/>
        <v>0.38571428571428568</v>
      </c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A28" s="8"/>
      <c r="B28" s="8"/>
      <c r="C28" s="42"/>
      <c r="D28" s="42"/>
      <c r="E28" s="42"/>
      <c r="F28" s="42"/>
      <c r="G28" s="42"/>
      <c r="H28" s="42"/>
      <c r="I28" s="42"/>
      <c r="J28" s="42"/>
      <c r="K28" s="42"/>
      <c r="L28" s="9"/>
      <c r="M28" s="9"/>
      <c r="N28" s="9"/>
      <c r="O28" s="9"/>
      <c r="P28" s="9"/>
      <c r="Q28" s="9"/>
      <c r="R28" s="9"/>
      <c r="S28" s="8"/>
      <c r="T28" s="8"/>
      <c r="U28" s="9"/>
      <c r="V28" s="9"/>
    </row>
    <row r="29" spans="1:23" s="2" customFormat="1" x14ac:dyDescent="0.2">
      <c r="A29" s="10" t="s">
        <v>29</v>
      </c>
      <c r="B29" s="19"/>
      <c r="C29" s="41">
        <v>7.04</v>
      </c>
      <c r="D29" s="41">
        <v>3.97</v>
      </c>
      <c r="E29" s="41">
        <v>2.4700000000000002</v>
      </c>
      <c r="F29" s="41">
        <v>1.63</v>
      </c>
      <c r="G29" s="41">
        <v>1.1499999999999999</v>
      </c>
      <c r="H29" s="41">
        <v>0.89</v>
      </c>
      <c r="I29" s="41">
        <v>0.73</v>
      </c>
      <c r="J29" s="41">
        <v>0.57999999999999996</v>
      </c>
      <c r="K29" s="41">
        <v>0.45</v>
      </c>
      <c r="L29" s="11"/>
      <c r="M29" s="130" t="s">
        <v>11</v>
      </c>
      <c r="N29" s="131"/>
      <c r="O29" s="131"/>
      <c r="P29" s="138" t="s">
        <v>6</v>
      </c>
      <c r="Q29" s="138"/>
      <c r="R29" s="138"/>
      <c r="S29" s="141">
        <f>AVERAGE(C29:K35)</f>
        <v>1.9193650793650792</v>
      </c>
      <c r="T29" s="141"/>
      <c r="U29" s="13" t="s">
        <v>5</v>
      </c>
      <c r="V29" s="9"/>
    </row>
    <row r="30" spans="1:23" s="2" customFormat="1" ht="12.75" x14ac:dyDescent="0.2">
      <c r="A30" s="14"/>
      <c r="B30" s="21"/>
      <c r="C30" s="41">
        <v>7.94</v>
      </c>
      <c r="D30" s="41">
        <v>4.1100000000000003</v>
      </c>
      <c r="E30" s="41">
        <v>2.57</v>
      </c>
      <c r="F30" s="41">
        <v>1.78</v>
      </c>
      <c r="G30" s="41">
        <v>1.25</v>
      </c>
      <c r="H30" s="41">
        <v>0.96</v>
      </c>
      <c r="I30" s="41">
        <v>0.77</v>
      </c>
      <c r="J30" s="41">
        <v>0.63</v>
      </c>
      <c r="K30" s="41">
        <v>0.54</v>
      </c>
      <c r="L30" s="11"/>
      <c r="M30" s="132"/>
      <c r="N30" s="133"/>
      <c r="O30" s="133"/>
      <c r="P30" s="143" t="s">
        <v>9</v>
      </c>
      <c r="Q30" s="143"/>
      <c r="R30" s="143"/>
      <c r="S30" s="142">
        <f>MEDIAN(C29:K35)</f>
        <v>1.22</v>
      </c>
      <c r="T30" s="142"/>
      <c r="U30" s="15" t="s">
        <v>5</v>
      </c>
      <c r="V30" s="9"/>
    </row>
    <row r="31" spans="1:23" s="2" customFormat="1" ht="12.75" x14ac:dyDescent="0.2">
      <c r="A31" s="14"/>
      <c r="B31" s="21"/>
      <c r="C31" s="41">
        <v>3.57</v>
      </c>
      <c r="D31" s="41">
        <v>3.1</v>
      </c>
      <c r="E31" s="41">
        <v>2.42</v>
      </c>
      <c r="F31" s="41">
        <v>1.79</v>
      </c>
      <c r="G31" s="41">
        <v>1.3</v>
      </c>
      <c r="H31" s="41">
        <v>0.98</v>
      </c>
      <c r="I31" s="41">
        <v>0.78</v>
      </c>
      <c r="J31" s="41">
        <v>0.64</v>
      </c>
      <c r="K31" s="41">
        <v>0.56000000000000005</v>
      </c>
      <c r="L31" s="11"/>
      <c r="M31" s="132"/>
      <c r="N31" s="133"/>
      <c r="O31" s="133"/>
      <c r="P31" s="143" t="s">
        <v>10</v>
      </c>
      <c r="Q31" s="143"/>
      <c r="R31" s="143"/>
      <c r="S31" s="142">
        <f>SMALL(C29:K35,1)</f>
        <v>0.45</v>
      </c>
      <c r="T31" s="142"/>
      <c r="U31" s="15" t="s">
        <v>5</v>
      </c>
      <c r="V31" s="9"/>
    </row>
    <row r="32" spans="1:23" s="2" customFormat="1" ht="12.75" x14ac:dyDescent="0.2">
      <c r="A32" s="14"/>
      <c r="B32" s="21"/>
      <c r="C32" s="41">
        <v>0.92</v>
      </c>
      <c r="D32" s="41">
        <v>2.5499999999999998</v>
      </c>
      <c r="E32" s="41">
        <v>2.39</v>
      </c>
      <c r="F32" s="41">
        <v>1.76</v>
      </c>
      <c r="G32" s="41">
        <v>1.29</v>
      </c>
      <c r="H32" s="41">
        <v>0.98</v>
      </c>
      <c r="I32" s="41">
        <v>0.8</v>
      </c>
      <c r="J32" s="41">
        <v>0.67</v>
      </c>
      <c r="K32" s="41">
        <v>0.59</v>
      </c>
      <c r="L32" s="11"/>
      <c r="M32" s="132"/>
      <c r="N32" s="133"/>
      <c r="O32" s="133"/>
      <c r="P32" s="143" t="s">
        <v>8</v>
      </c>
      <c r="Q32" s="143"/>
      <c r="R32" s="143"/>
      <c r="S32" s="142">
        <f>LARGE(C29:K35,1)</f>
        <v>8.16</v>
      </c>
      <c r="T32" s="142"/>
      <c r="U32" s="15" t="s">
        <v>5</v>
      </c>
      <c r="V32" s="9"/>
    </row>
    <row r="33" spans="1:22" s="2" customFormat="1" ht="12.75" x14ac:dyDescent="0.2">
      <c r="A33" s="14"/>
      <c r="B33" s="21"/>
      <c r="C33" s="41">
        <v>5.36</v>
      </c>
      <c r="D33" s="41">
        <v>3.47</v>
      </c>
      <c r="E33" s="41">
        <v>2.46</v>
      </c>
      <c r="F33" s="41">
        <v>1.74</v>
      </c>
      <c r="G33" s="41">
        <v>1.27</v>
      </c>
      <c r="H33" s="41">
        <v>0.98</v>
      </c>
      <c r="I33" s="41">
        <v>0.78</v>
      </c>
      <c r="J33" s="41">
        <v>0.65</v>
      </c>
      <c r="K33" s="41">
        <v>0.56999999999999995</v>
      </c>
      <c r="L33" s="11"/>
      <c r="M33" s="130" t="s">
        <v>7</v>
      </c>
      <c r="N33" s="131"/>
      <c r="O33" s="131"/>
      <c r="P33" s="138" t="s">
        <v>14</v>
      </c>
      <c r="Q33" s="138"/>
      <c r="R33" s="138"/>
      <c r="S33" s="141">
        <f>S31/S29</f>
        <v>0.23445253059874299</v>
      </c>
      <c r="T33" s="141"/>
      <c r="U33" s="13"/>
      <c r="V33" s="9"/>
    </row>
    <row r="34" spans="1:22" s="2" customFormat="1" ht="12.75" x14ac:dyDescent="0.2">
      <c r="A34" s="14"/>
      <c r="B34" s="21"/>
      <c r="C34" s="41">
        <v>8.16</v>
      </c>
      <c r="D34" s="41">
        <v>4.13</v>
      </c>
      <c r="E34" s="41">
        <v>2.54</v>
      </c>
      <c r="F34" s="41">
        <v>1.73</v>
      </c>
      <c r="G34" s="41">
        <v>1.22</v>
      </c>
      <c r="H34" s="41">
        <v>0.94</v>
      </c>
      <c r="I34" s="41">
        <v>0.75</v>
      </c>
      <c r="J34" s="41">
        <v>0.6</v>
      </c>
      <c r="K34" s="41">
        <v>0.54</v>
      </c>
      <c r="L34" s="11"/>
      <c r="M34" s="134"/>
      <c r="N34" s="135"/>
      <c r="O34" s="135"/>
      <c r="P34" s="137" t="s">
        <v>15</v>
      </c>
      <c r="Q34" s="137"/>
      <c r="R34" s="137"/>
      <c r="S34" s="136">
        <f>S31/S32</f>
        <v>5.514705882352941E-2</v>
      </c>
      <c r="T34" s="136"/>
      <c r="U34" s="16"/>
      <c r="V34" s="9"/>
    </row>
    <row r="35" spans="1:22" s="2" customFormat="1" ht="12.75" x14ac:dyDescent="0.2">
      <c r="A35" s="14"/>
      <c r="B35" s="21"/>
      <c r="C35" s="41">
        <v>5.31</v>
      </c>
      <c r="D35" s="41">
        <v>3.41</v>
      </c>
      <c r="E35" s="41">
        <v>2.29</v>
      </c>
      <c r="F35" s="41">
        <v>1.59</v>
      </c>
      <c r="G35" s="41">
        <v>1.17</v>
      </c>
      <c r="H35" s="41">
        <v>0.89</v>
      </c>
      <c r="I35" s="41">
        <v>0.71</v>
      </c>
      <c r="J35" s="41">
        <v>0.59</v>
      </c>
      <c r="K35" s="41">
        <v>0.52</v>
      </c>
      <c r="L35" s="11"/>
      <c r="M35" s="139" t="s">
        <v>13</v>
      </c>
      <c r="N35" s="140"/>
      <c r="O35" s="140"/>
      <c r="P35" s="140"/>
      <c r="Q35" s="140"/>
      <c r="R35" s="140"/>
      <c r="S35" s="136">
        <f>(COUNTIF(C29:K35,"&gt;2")/COUNT(C29:K35))*100</f>
        <v>31.746031746031743</v>
      </c>
      <c r="T35" s="136"/>
      <c r="U35" s="16" t="s">
        <v>5</v>
      </c>
      <c r="V35" s="9"/>
    </row>
    <row r="36" spans="1:22" s="2" customFormat="1" x14ac:dyDescent="0.2">
      <c r="A36" s="128" t="s">
        <v>12</v>
      </c>
      <c r="B36" s="128"/>
      <c r="C36" s="100">
        <f>AVERAGE(C29:C35)</f>
        <v>5.4714285714285724</v>
      </c>
      <c r="D36" s="100">
        <f t="shared" ref="D36:K36" si="2">AVERAGE(D29:D35)</f>
        <v>3.5342857142857143</v>
      </c>
      <c r="E36" s="100">
        <f t="shared" si="2"/>
        <v>2.448571428571428</v>
      </c>
      <c r="F36" s="100">
        <f t="shared" si="2"/>
        <v>1.7171428571428571</v>
      </c>
      <c r="G36" s="100">
        <f t="shared" si="2"/>
        <v>1.2357142857142855</v>
      </c>
      <c r="H36" s="100">
        <f t="shared" si="2"/>
        <v>0.94571428571428573</v>
      </c>
      <c r="I36" s="100">
        <f t="shared" si="2"/>
        <v>0.76</v>
      </c>
      <c r="J36" s="100">
        <f t="shared" si="2"/>
        <v>0.62285714285714289</v>
      </c>
      <c r="K36" s="100">
        <f t="shared" si="2"/>
        <v>0.53857142857142859</v>
      </c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8"/>
      <c r="B37" s="8"/>
      <c r="C37" s="42"/>
      <c r="D37" s="42"/>
      <c r="E37" s="42"/>
      <c r="F37" s="42"/>
      <c r="G37" s="42"/>
      <c r="H37" s="42"/>
      <c r="I37" s="42"/>
      <c r="J37" s="42"/>
      <c r="K37" s="42"/>
      <c r="L37" s="9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hidden="1" x14ac:dyDescent="0.2"/>
    <row r="39" spans="1:22" ht="11.25" customHeight="1" x14ac:dyDescent="0.2"/>
    <row r="40" spans="1:22" ht="11.25" customHeight="1" x14ac:dyDescent="0.2"/>
    <row r="41" spans="1:22" ht="11.25" customHeight="1" x14ac:dyDescent="0.2"/>
    <row r="42" spans="1:22" ht="11.25" customHeight="1" x14ac:dyDescent="0.2"/>
    <row r="43" spans="1:22" ht="11.25" customHeight="1" x14ac:dyDescent="0.2"/>
    <row r="44" spans="1:22" ht="11.25" customHeight="1" x14ac:dyDescent="0.2"/>
    <row r="45" spans="1:22" ht="11.25" customHeight="1" x14ac:dyDescent="0.2"/>
    <row r="46" spans="1:22" ht="11.25" customHeight="1" x14ac:dyDescent="0.2"/>
    <row r="47" spans="1:22" ht="11.25" customHeight="1" x14ac:dyDescent="0.2"/>
    <row r="48" spans="1:22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</sheetData>
  <mergeCells count="40">
    <mergeCell ref="A36:B36"/>
    <mergeCell ref="M33:O34"/>
    <mergeCell ref="P33:R33"/>
    <mergeCell ref="S33:T33"/>
    <mergeCell ref="P34:R34"/>
    <mergeCell ref="S34:T34"/>
    <mergeCell ref="M35:R35"/>
    <mergeCell ref="S35:T35"/>
    <mergeCell ref="A27:B27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24:O25"/>
    <mergeCell ref="P24:R24"/>
    <mergeCell ref="S24:T24"/>
    <mergeCell ref="P25:R25"/>
    <mergeCell ref="S25:T25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A17:B17"/>
    <mergeCell ref="N17:U17"/>
    <mergeCell ref="A18:E18"/>
    <mergeCell ref="N18:P18"/>
    <mergeCell ref="Q18:S18"/>
    <mergeCell ref="T18:U18"/>
  </mergeCells>
  <conditionalFormatting sqref="C20:K26">
    <cfRule type="colorScale" priority="2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29:K35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14</vt:i4>
      </vt:variant>
      <vt:variant>
        <vt:lpstr>Navngivne områder</vt:lpstr>
      </vt:variant>
      <vt:variant>
        <vt:i4>8</vt:i4>
      </vt:variant>
    </vt:vector>
  </HeadingPairs>
  <TitlesOfParts>
    <vt:vector size="22" baseType="lpstr">
      <vt:lpstr>Sammenligning</vt:lpstr>
      <vt:lpstr>A TH</vt:lpstr>
      <vt:lpstr>A TV</vt:lpstr>
      <vt:lpstr>B TH</vt:lpstr>
      <vt:lpstr>B TV</vt:lpstr>
      <vt:lpstr>Køkken TH</vt:lpstr>
      <vt:lpstr>Køkken TV</vt:lpstr>
      <vt:lpstr>A ST TH REF</vt:lpstr>
      <vt:lpstr>A 4 TH REF</vt:lpstr>
      <vt:lpstr>00</vt:lpstr>
      <vt:lpstr>01</vt:lpstr>
      <vt:lpstr>02</vt:lpstr>
      <vt:lpstr>03</vt:lpstr>
      <vt:lpstr>04</vt:lpstr>
      <vt:lpstr>'A 4 TH REF'!Udskriftsområde</vt:lpstr>
      <vt:lpstr>'A ST TH REF'!Udskriftsområde</vt:lpstr>
      <vt:lpstr>'A TH'!Udskriftsområde</vt:lpstr>
      <vt:lpstr>'A TV'!Udskriftsområde</vt:lpstr>
      <vt:lpstr>'B TH'!Udskriftsområde</vt:lpstr>
      <vt:lpstr>'B TV'!Udskriftsområde</vt:lpstr>
      <vt:lpstr>'Køkken TH'!Udskriftsområde</vt:lpstr>
      <vt:lpstr>'Køkken TV'!Udskriftsområde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Sebastian</dc:creator>
  <cp:lastModifiedBy>John Sebastian</cp:lastModifiedBy>
  <cp:lastPrinted>2016-04-05T12:30:12Z</cp:lastPrinted>
  <dcterms:created xsi:type="dcterms:W3CDTF">2016-04-04T11:43:27Z</dcterms:created>
  <dcterms:modified xsi:type="dcterms:W3CDTF">2016-06-20T19:26:21Z</dcterms:modified>
</cp:coreProperties>
</file>